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35"/>
  </bookViews>
  <sheets>
    <sheet name="toan tinh" sheetId="1" r:id="rId1"/>
    <sheet name="DAKRONG" sheetId="2" r:id="rId2"/>
    <sheet name="HAILANG" sheetId="3" r:id="rId3"/>
    <sheet name="DONGHA" sheetId="4" r:id="rId4"/>
  </sheets>
  <externalReferences>
    <externalReference r:id="rId5"/>
  </externalReferences>
  <definedNames>
    <definedName name="_xlnm.Print_Titles" localSheetId="0">'toan tinh'!$8:$8</definedName>
  </definedNames>
  <calcPr calcId="124519"/>
</workbook>
</file>

<file path=xl/calcChain.xml><?xml version="1.0" encoding="utf-8"?>
<calcChain xmlns="http://schemas.openxmlformats.org/spreadsheetml/2006/main">
  <c r="O63" i="4"/>
  <c r="L63"/>
  <c r="I63"/>
  <c r="O62"/>
  <c r="L62"/>
  <c r="I62"/>
  <c r="F57"/>
  <c r="F60" s="1"/>
  <c r="F55"/>
  <c r="F37"/>
  <c r="F36"/>
  <c r="F35"/>
  <c r="F34"/>
  <c r="F33"/>
  <c r="F32"/>
  <c r="F31"/>
  <c r="F30"/>
  <c r="F29"/>
  <c r="F28"/>
  <c r="F27"/>
  <c r="F22"/>
  <c r="F13"/>
  <c r="F12"/>
  <c r="E11"/>
  <c r="D11"/>
  <c r="I63" i="3"/>
  <c r="H63"/>
  <c r="G63"/>
  <c r="I62"/>
  <c r="H62"/>
  <c r="G62"/>
  <c r="I61"/>
  <c r="H61"/>
  <c r="G61"/>
  <c r="I60"/>
  <c r="I59"/>
  <c r="H59"/>
  <c r="G59"/>
  <c r="I58"/>
  <c r="H58"/>
  <c r="G58"/>
  <c r="I57"/>
  <c r="H57"/>
  <c r="F57" s="1"/>
  <c r="I56"/>
  <c r="H56"/>
  <c r="G56"/>
  <c r="I55"/>
  <c r="H55"/>
  <c r="G55"/>
  <c r="F55" s="1"/>
  <c r="I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F37" s="1"/>
  <c r="H37"/>
  <c r="G37"/>
  <c r="I36"/>
  <c r="F36" s="1"/>
  <c r="H36"/>
  <c r="G36"/>
  <c r="I35"/>
  <c r="F35" s="1"/>
  <c r="I34"/>
  <c r="F34" s="1"/>
  <c r="H34"/>
  <c r="G34"/>
  <c r="I33"/>
  <c r="F33" s="1"/>
  <c r="H33"/>
  <c r="G33"/>
  <c r="I32"/>
  <c r="F32" s="1"/>
  <c r="I31"/>
  <c r="F31" s="1"/>
  <c r="H31"/>
  <c r="G31"/>
  <c r="I30"/>
  <c r="F30" s="1"/>
  <c r="H30"/>
  <c r="G30"/>
  <c r="I29"/>
  <c r="F29" s="1"/>
  <c r="H29"/>
  <c r="G29"/>
  <c r="I28"/>
  <c r="F28" s="1"/>
  <c r="I27"/>
  <c r="F27" s="1"/>
  <c r="H27"/>
  <c r="G27"/>
  <c r="I26"/>
  <c r="F26" s="1"/>
  <c r="H26"/>
  <c r="G26"/>
  <c r="I25"/>
  <c r="H25"/>
  <c r="G25"/>
  <c r="I24"/>
  <c r="H24"/>
  <c r="G24"/>
  <c r="I23"/>
  <c r="H23"/>
  <c r="G23"/>
  <c r="I22"/>
  <c r="F22" s="1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F13" s="1"/>
  <c r="H13"/>
  <c r="G13"/>
  <c r="I12"/>
  <c r="F12" s="1"/>
  <c r="I11"/>
  <c r="H11"/>
  <c r="E11" s="1"/>
  <c r="G11"/>
  <c r="D11" s="1"/>
  <c r="I10"/>
  <c r="H10"/>
  <c r="G10"/>
  <c r="O59" i="2"/>
  <c r="L59"/>
  <c r="I59"/>
  <c r="F56"/>
  <c r="F54"/>
  <c r="N53"/>
  <c r="M53"/>
  <c r="K53"/>
  <c r="J53"/>
  <c r="H53"/>
  <c r="G53"/>
  <c r="E50"/>
  <c r="D50"/>
  <c r="F50" s="1"/>
  <c r="E49"/>
  <c r="D49"/>
  <c r="F48"/>
  <c r="F47"/>
  <c r="F46"/>
  <c r="F45"/>
  <c r="F44"/>
  <c r="F43"/>
  <c r="F42"/>
  <c r="F41"/>
  <c r="F40"/>
  <c r="F39"/>
  <c r="F38"/>
  <c r="O36"/>
  <c r="L36"/>
  <c r="I36"/>
  <c r="F24"/>
  <c r="F23"/>
  <c r="F22"/>
  <c r="F21"/>
  <c r="F20"/>
  <c r="F19"/>
  <c r="F18"/>
  <c r="F17"/>
  <c r="F16"/>
  <c r="F15"/>
  <c r="F14"/>
  <c r="F13"/>
  <c r="F12"/>
  <c r="F11"/>
  <c r="F10"/>
  <c r="O9"/>
  <c r="L9"/>
  <c r="I9"/>
  <c r="F54" i="1"/>
  <c r="F36"/>
  <c r="F11" i="3" l="1"/>
  <c r="F10"/>
  <c r="F54" s="1"/>
  <c r="F56" s="1"/>
  <c r="F11" i="4"/>
  <c r="F10" s="1"/>
  <c r="F54" s="1"/>
  <c r="F56" s="1"/>
  <c r="F61"/>
  <c r="F58"/>
  <c r="F60" i="3"/>
  <c r="F58"/>
  <c r="I53" i="2"/>
  <c r="I55" s="1"/>
  <c r="O53"/>
  <c r="O55" s="1"/>
  <c r="F49"/>
  <c r="F36" s="1"/>
  <c r="F59"/>
  <c r="L53"/>
  <c r="L55" s="1"/>
  <c r="L60"/>
  <c r="F9"/>
  <c r="F61" i="3" l="1"/>
  <c r="F63" s="1"/>
  <c r="F53" i="2"/>
  <c r="I60"/>
  <c r="F63" i="4"/>
  <c r="F62"/>
  <c r="O60" i="2"/>
  <c r="F55"/>
  <c r="F60"/>
  <c r="F11" i="1"/>
  <c r="F12"/>
  <c r="F10"/>
  <c r="F9"/>
  <c r="F53" s="1"/>
  <c r="F62" i="3" l="1"/>
  <c r="F61" i="2"/>
  <c r="F62"/>
  <c r="O62" i="1" l="1"/>
  <c r="O61"/>
  <c r="L62"/>
  <c r="L61"/>
  <c r="I62"/>
  <c r="I61"/>
  <c r="F56"/>
  <c r="F31"/>
  <c r="F35"/>
  <c r="F34"/>
  <c r="F33"/>
  <c r="F32"/>
  <c r="F30"/>
  <c r="F29"/>
  <c r="F28"/>
  <c r="F27"/>
  <c r="F26"/>
  <c r="F21"/>
  <c r="F55" l="1"/>
  <c r="F59"/>
  <c r="F57"/>
  <c r="F60" l="1"/>
  <c r="F62" s="1"/>
  <c r="F61" l="1"/>
</calcChain>
</file>

<file path=xl/sharedStrings.xml><?xml version="1.0" encoding="utf-8"?>
<sst xmlns="http://schemas.openxmlformats.org/spreadsheetml/2006/main" count="559" uniqueCount="118">
  <si>
    <t>Phụ lục:   BIỂU MẪU BÁO CÁO CHI PHÍ SẢN XUẤT VÀ GIÁ THÀNH SẢN XUẤT THÓC VỤ HÈ THU 2019 - HUYỆN HẢI LĂNG</t>
  </si>
  <si>
    <t>Tỉnh: Quảng Trị</t>
  </si>
  <si>
    <t>Tổng số mẫu điều tra: 15, trong đó: hộ 15 ở thôn , xã  Hải QUY, huyện Hải Lăng</t>
  </si>
  <si>
    <t>Diện tích xác định chi phí sản xuất, tính giá thành thống kê theo biểu mẫu dưới đây: 01 hecta.</t>
  </si>
  <si>
    <t>Tổng hợp chung huyện Hải Lăng</t>
  </si>
  <si>
    <t>Hải Quy</t>
  </si>
  <si>
    <t>Hải Hòa</t>
  </si>
  <si>
    <t>Hải Ba</t>
  </si>
  <si>
    <t>STT</t>
  </si>
  <si>
    <t>Khoản mục</t>
  </si>
  <si>
    <t>ĐVT</t>
  </si>
  <si>
    <t>Số lượng</t>
  </si>
  <si>
    <t>Đơn giá (đ)</t>
  </si>
  <si>
    <t>Thànhtiền (đ)</t>
  </si>
  <si>
    <t>I</t>
  </si>
  <si>
    <t>Chi phí vật chất 1 ha</t>
  </si>
  <si>
    <t>đồng</t>
  </si>
  <si>
    <t>Giống</t>
  </si>
  <si>
    <t>kg</t>
  </si>
  <si>
    <t>Chi phí làm đất</t>
  </si>
  <si>
    <t>Phân bón</t>
  </si>
  <si>
    <t>- Ure</t>
  </si>
  <si>
    <t>- DAP</t>
  </si>
  <si>
    <t>-Lân</t>
  </si>
  <si>
    <t>-Kali</t>
  </si>
  <si>
    <t>- NPK</t>
  </si>
  <si>
    <t>- Phân bón lá</t>
  </si>
  <si>
    <t>- Phân khác (hữu cơ, hữu cơ vi sinh, hữu cơ sinh học, vi sinh,)</t>
  </si>
  <si>
    <t>Kg hoặc lít</t>
  </si>
  <si>
    <t>Chi phí khấu hao TSCĐ</t>
  </si>
  <si>
    <t>Chi phí thuốc bảo vệ thực vật</t>
  </si>
  <si>
    <t>- Trừ sâu</t>
  </si>
  <si>
    <t>ha</t>
  </si>
  <si>
    <t>- Trừ bệnh</t>
  </si>
  <si>
    <t>- Diệt cỏ</t>
  </si>
  <si>
    <t>- Khác</t>
  </si>
  <si>
    <t>Chi phí thuê đất (nếu có)</t>
  </si>
  <si>
    <t>Chi phí tưới, tiêu</t>
  </si>
  <si>
    <t>- Xăng, dầu, điện (*)</t>
  </si>
  <si>
    <t>- Thuê bơm (**)</t>
  </si>
  <si>
    <t>- Sửa chữa kênh mương (nếu có)</t>
  </si>
  <si>
    <t>Chi phí dụng cụ nhỏ, vật rẻ tiền mau hỏng</t>
  </si>
  <si>
    <t>Chi phí cho dịch vụ thủy lợi (nếu có)</t>
  </si>
  <si>
    <t>Chi phí lãi vay từ các tổ chức tín dụng</t>
  </si>
  <si>
    <t>Chi phí thu hoạch (thuê máy gặt, vận chuyển, bao bì, phơi, sấy...) (***)</t>
  </si>
  <si>
    <t>Chi phí khác</t>
  </si>
  <si>
    <t>II</t>
  </si>
  <si>
    <t>Chi phí lao động</t>
  </si>
  <si>
    <t>công</t>
  </si>
  <si>
    <t>- Làm đất-sửa bờ (cày, bừa, trục)</t>
  </si>
  <si>
    <t>- Ngâm ủ giống</t>
  </si>
  <si>
    <t>- Gieo mạ, nhổ mạ và gieo sạ (hoặc cấy)</t>
  </si>
  <si>
    <t>- Dặm thóc</t>
  </si>
  <si>
    <t>- Làm cỏ</t>
  </si>
  <si>
    <t>- Bón phân</t>
  </si>
  <si>
    <t>- Bơm nước</t>
  </si>
  <si>
    <t>- Phun thuốc BVTV</t>
  </si>
  <si>
    <t>- Gặt</t>
  </si>
  <si>
    <t>- Tuốt thóc</t>
  </si>
  <si>
    <t>- Vận chuyển</t>
  </si>
  <si>
    <t>- Phơi thóc, sấy thóc</t>
  </si>
  <si>
    <t>- Thăm đồng (nếu có)</t>
  </si>
  <si>
    <t>- Công khác</t>
  </si>
  <si>
    <t>III</t>
  </si>
  <si>
    <t>Giá trị sản phẩm phụ thu hồi (nếu có)</t>
  </si>
  <si>
    <t>IV</t>
  </si>
  <si>
    <t>Các khoản được hỗ trợ (nếu có)</t>
  </si>
  <si>
    <t>V</t>
  </si>
  <si>
    <t>Tổng chi phí sản xuất 1 ha (I+II-III-IV)</t>
  </si>
  <si>
    <t>VI</t>
  </si>
  <si>
    <t>Năng suất 1 ha</t>
  </si>
  <si>
    <t>VII</t>
  </si>
  <si>
    <t>Giá thành sản xuất (V:VI)</t>
  </si>
  <si>
    <t>đồng/kg</t>
  </si>
  <si>
    <t>VIII</t>
  </si>
  <si>
    <t>Giá bán thóc</t>
  </si>
  <si>
    <t>Thóc khô</t>
  </si>
  <si>
    <t>Thóc tươi</t>
  </si>
  <si>
    <t>IX</t>
  </si>
  <si>
    <t>Tổng doanh thu</t>
  </si>
  <si>
    <t>X</t>
  </si>
  <si>
    <t>Lợi nhuận</t>
  </si>
  <si>
    <t>Lợi nhuận so với chi phí sản xuất</t>
  </si>
  <si>
    <t>%</t>
  </si>
  <si>
    <t>Lợi nhuận so với tổng doanh thu</t>
  </si>
  <si>
    <t>Ghi chú:</t>
  </si>
  <si>
    <t>- (*) và (**): nếu thuê bơm nước khoán gọn theo diện tích hoặc theo giờ thì không tính công lao động bơm nước vào mục chi phí lao động;</t>
  </si>
  <si>
    <t>- (***): Nếu thuê máy gặt đập liên hoàn và thuê vận chuyển theo hecta thì không tính công gặt, tuốt và vận chuyển thóc trong mục chi phí lao động;</t>
  </si>
  <si>
    <t>- Trường hợp công gặt, tuốt thóc và vận chuyển không tách riêng được thì tính gộp thành 01 khoản mục chung.</t>
  </si>
  <si>
    <t>Phụ lục:   BIỂU MẪU BÁO CÁO CHI PHÍ SẢN XUẤT VÀ GIÁ THÀNH SẢN XUẤT THÓC VỤ HÈ THU 2019 - THÀNH PHỐ ĐÔNG HÀ</t>
  </si>
  <si>
    <t>Tổng số mẫu điều tra: 15, trong đó: hộ 15, phường Đông Thanh, TP Đông Hà</t>
  </si>
  <si>
    <t>Tổng hợp chung TP Đông Hà</t>
  </si>
  <si>
    <t>Đông Thanh</t>
  </si>
  <si>
    <t>Đông Lễ</t>
  </si>
  <si>
    <t>Phường 2</t>
  </si>
  <si>
    <t>TP Đông Hà</t>
  </si>
  <si>
    <t>Huyện Đakrông</t>
  </si>
  <si>
    <t>Tổng hợp chung toàn tỉnh</t>
  </si>
  <si>
    <t>Huyện Hải Lăng</t>
  </si>
  <si>
    <t>KẾT QUẢ ĐIỀU TRA GIÁ THÓC - ĐAKRÔNG</t>
  </si>
  <si>
    <t>Đakrông</t>
  </si>
  <si>
    <t>Mò Ó</t>
  </si>
  <si>
    <t>Hướng Hiệp</t>
  </si>
  <si>
    <t>Hải Phúc</t>
  </si>
  <si>
    <t>Lượng</t>
  </si>
  <si>
    <t>Đơn giá</t>
  </si>
  <si>
    <t>Thành Tiền</t>
  </si>
  <si>
    <t>Đơn Giá</t>
  </si>
  <si>
    <t>- Lân</t>
  </si>
  <si>
    <t>- Kali</t>
  </si>
  <si>
    <t>Ghi chú: Sản xuấtvụ Hè thu 2019 bị ảnh hưởng của khô hạn nên năng suất, sản lượng lúa giảm mạnh so với những năm trước.</t>
  </si>
  <si>
    <t>Tổng số mẫu điều tra: 135, trong đó: Hải Lăng: 45; Đakrông: 45 và TP Đông Hà 45.</t>
  </si>
  <si>
    <t>Phụ lục:   BIỂU MẪU BÁO CÁO CHI PHÍ SẢN XUẤT VÀ GIÁ THÀNH SẢN XUẤT THÓC VỤ HÈ THU 2019 - TỈNH QUẢNG TRỊ</t>
  </si>
  <si>
    <t>Thànhtiền 
(đ)</t>
  </si>
  <si>
    <t>- Chi phí làm đất, phân bón, thuốc BVTV, công thu hoạch, lao động... Tính trọn gói nên một số hạng mục không chi tiết đơn giá, số lượng</t>
  </si>
  <si>
    <t>Thành tiền 
(đ)</t>
  </si>
  <si>
    <t>Thành tiền (đ)</t>
  </si>
  <si>
    <t>(Kèm theo công văn số  1951 /SNN-TTBVTV ngày  22  tháng 11 năm 2019 của Sở Nông nghiệp và PTNT)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</si>
</sst>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-* #,##0.00\ _₫_-;\-* #,##0.00\ _₫_-;_-* &quot;-&quot;??\ _₫_-;_-@_-"/>
    <numFmt numFmtId="168" formatCode="_-* #,##0.0\ _₫_-;\-* #,##0.0\ _₫_-;_-* &quot;-&quot;??\ _₫_-;_-@_-"/>
  </numFmts>
  <fonts count="10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vertical="center"/>
    </xf>
    <xf numFmtId="165" fontId="3" fillId="0" borderId="0" xfId="1" applyNumberFormat="1" applyFont="1" applyFill="1" applyAlignment="1">
      <alignment vertical="center"/>
    </xf>
    <xf numFmtId="166" fontId="2" fillId="2" borderId="2" xfId="2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vertical="center"/>
    </xf>
    <xf numFmtId="10" fontId="2" fillId="2" borderId="2" xfId="2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168" fontId="3" fillId="0" borderId="0" xfId="1" applyNumberFormat="1" applyFont="1" applyAlignment="1">
      <alignment wrapText="1"/>
    </xf>
    <xf numFmtId="168" fontId="3" fillId="0" borderId="0" xfId="1" applyNumberFormat="1" applyFont="1" applyAlignment="1">
      <alignment vertical="center"/>
    </xf>
    <xf numFmtId="168" fontId="3" fillId="0" borderId="0" xfId="1" applyNumberFormat="1" applyFont="1"/>
    <xf numFmtId="3" fontId="2" fillId="2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168" fontId="2" fillId="2" borderId="2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Border="1" applyAlignment="1">
      <alignment vertic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168" fontId="3" fillId="0" borderId="2" xfId="1" applyNumberFormat="1" applyFont="1" applyBorder="1"/>
    <xf numFmtId="3" fontId="2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8" fontId="4" fillId="2" borderId="2" xfId="1" applyNumberFormat="1" applyFont="1" applyFill="1" applyBorder="1" applyAlignment="1">
      <alignment horizontal="center" vertical="center" wrapText="1"/>
    </xf>
    <xf numFmtId="168" fontId="5" fillId="0" borderId="2" xfId="1" applyNumberFormat="1" applyFont="1" applyBorder="1" applyAlignment="1">
      <alignment vertical="center"/>
    </xf>
    <xf numFmtId="3" fontId="5" fillId="0" borderId="3" xfId="0" applyNumberFormat="1" applyFont="1" applyBorder="1"/>
    <xf numFmtId="168" fontId="5" fillId="0" borderId="3" xfId="1" applyNumberFormat="1" applyFont="1" applyBorder="1"/>
    <xf numFmtId="3" fontId="4" fillId="2" borderId="2" xfId="0" applyNumberFormat="1" applyFont="1" applyFill="1" applyBorder="1" applyAlignment="1">
      <alignment vertical="center" wrapText="1"/>
    </xf>
    <xf numFmtId="168" fontId="5" fillId="0" borderId="2" xfId="1" applyNumberFormat="1" applyFont="1" applyBorder="1"/>
    <xf numFmtId="3" fontId="5" fillId="0" borderId="2" xfId="0" applyNumberFormat="1" applyFont="1" applyBorder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/>
    <xf numFmtId="167" fontId="4" fillId="2" borderId="2" xfId="1" applyNumberFormat="1" applyFont="1" applyFill="1" applyBorder="1" applyAlignment="1">
      <alignment horizontal="center" vertical="center" wrapText="1"/>
    </xf>
    <xf numFmtId="9" fontId="3" fillId="0" borderId="0" xfId="2" applyFont="1" applyAlignment="1">
      <alignment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5" xfId="1" applyNumberFormat="1" applyFont="1" applyFill="1" applyBorder="1" applyAlignment="1">
      <alignment horizontal="center" vertical="center" wrapText="1"/>
    </xf>
    <xf numFmtId="168" fontId="2" fillId="2" borderId="6" xfId="1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I%20L&#192;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Hai lang"/>
      <sheetName val="Hải Ba"/>
      <sheetName val="HAI BA BAO CAO"/>
      <sheetName val="Hai Hoa"/>
      <sheetName val="hai hoa bao cao"/>
      <sheetName val="Hải Quy"/>
      <sheetName val="HAI QUY BAO CAO"/>
      <sheetName val="Tổng hợp"/>
    </sheetNames>
    <sheetDataSet>
      <sheetData sheetId="0"/>
      <sheetData sheetId="1"/>
      <sheetData sheetId="2"/>
      <sheetData sheetId="3"/>
      <sheetData sheetId="4"/>
      <sheetData sheetId="5">
        <row r="8">
          <cell r="S8">
            <v>0</v>
          </cell>
          <cell r="T8">
            <v>0</v>
          </cell>
          <cell r="AJ8">
            <v>18406266.666666668</v>
          </cell>
        </row>
        <row r="9">
          <cell r="S9">
            <v>93.333333333333329</v>
          </cell>
          <cell r="T9">
            <v>16685.714285714286</v>
          </cell>
          <cell r="AJ9">
            <v>1557333.3333333333</v>
          </cell>
        </row>
        <row r="10">
          <cell r="AJ10">
            <v>2600000</v>
          </cell>
        </row>
        <row r="11">
          <cell r="S11">
            <v>0</v>
          </cell>
          <cell r="T11">
            <v>0</v>
          </cell>
          <cell r="AJ11">
            <v>6769600</v>
          </cell>
        </row>
        <row r="12">
          <cell r="S12">
            <v>136</v>
          </cell>
          <cell r="T12">
            <v>9000</v>
          </cell>
          <cell r="AJ12">
            <v>1224000</v>
          </cell>
        </row>
        <row r="13">
          <cell r="S13">
            <v>0</v>
          </cell>
          <cell r="T13">
            <v>0</v>
          </cell>
          <cell r="AJ13">
            <v>0</v>
          </cell>
        </row>
        <row r="14">
          <cell r="S14">
            <v>0</v>
          </cell>
          <cell r="T14">
            <v>0</v>
          </cell>
          <cell r="AJ14">
            <v>0</v>
          </cell>
        </row>
        <row r="15">
          <cell r="S15">
            <v>96</v>
          </cell>
          <cell r="T15">
            <v>8500</v>
          </cell>
          <cell r="AJ15">
            <v>816000</v>
          </cell>
        </row>
        <row r="16">
          <cell r="S16">
            <v>354.66666666666669</v>
          </cell>
          <cell r="T16">
            <v>9200</v>
          </cell>
          <cell r="AJ16">
            <v>3262933.3333333335</v>
          </cell>
        </row>
        <row r="17">
          <cell r="S17">
            <v>0</v>
          </cell>
          <cell r="T17">
            <v>3000</v>
          </cell>
          <cell r="AJ17">
            <v>0</v>
          </cell>
        </row>
        <row r="18">
          <cell r="S18">
            <v>2933.3333333333335</v>
          </cell>
          <cell r="T18">
            <v>500</v>
          </cell>
          <cell r="AJ18">
            <v>1466666.6666666667</v>
          </cell>
        </row>
        <row r="19">
          <cell r="S19">
            <v>0</v>
          </cell>
          <cell r="T19">
            <v>0</v>
          </cell>
          <cell r="AJ19">
            <v>0</v>
          </cell>
        </row>
        <row r="20">
          <cell r="AJ20">
            <v>758000</v>
          </cell>
        </row>
        <row r="21">
          <cell r="S21">
            <v>1</v>
          </cell>
          <cell r="T21">
            <v>160000</v>
          </cell>
          <cell r="AJ21">
            <v>160000</v>
          </cell>
        </row>
        <row r="22">
          <cell r="S22">
            <v>1</v>
          </cell>
          <cell r="T22">
            <v>272000</v>
          </cell>
          <cell r="AJ22">
            <v>272000</v>
          </cell>
        </row>
        <row r="23">
          <cell r="S23">
            <v>1</v>
          </cell>
          <cell r="T23">
            <v>326000</v>
          </cell>
          <cell r="AJ23">
            <v>326000</v>
          </cell>
        </row>
        <row r="24">
          <cell r="S24">
            <v>1</v>
          </cell>
          <cell r="T24">
            <v>0</v>
          </cell>
          <cell r="AJ24">
            <v>0</v>
          </cell>
        </row>
        <row r="25">
          <cell r="S25">
            <v>0</v>
          </cell>
          <cell r="T25">
            <v>0</v>
          </cell>
          <cell r="AJ25">
            <v>0</v>
          </cell>
        </row>
        <row r="26">
          <cell r="AJ26">
            <v>2288000</v>
          </cell>
        </row>
        <row r="27">
          <cell r="S27">
            <v>0</v>
          </cell>
          <cell r="T27">
            <v>0</v>
          </cell>
          <cell r="AJ27">
            <v>0</v>
          </cell>
        </row>
        <row r="28">
          <cell r="S28">
            <v>0</v>
          </cell>
          <cell r="T28">
            <v>0</v>
          </cell>
          <cell r="AJ28">
            <v>0</v>
          </cell>
        </row>
        <row r="29">
          <cell r="S29">
            <v>0</v>
          </cell>
          <cell r="T29">
            <v>0</v>
          </cell>
          <cell r="AJ29">
            <v>0</v>
          </cell>
        </row>
        <row r="30">
          <cell r="AJ30">
            <v>433333.33333333331</v>
          </cell>
        </row>
        <row r="31">
          <cell r="S31">
            <v>0</v>
          </cell>
          <cell r="T31">
            <v>0</v>
          </cell>
          <cell r="AJ31">
            <v>0</v>
          </cell>
        </row>
        <row r="32">
          <cell r="S32">
            <v>0</v>
          </cell>
          <cell r="T32">
            <v>0</v>
          </cell>
          <cell r="AJ32">
            <v>0</v>
          </cell>
        </row>
        <row r="33">
          <cell r="AJ33">
            <v>4000000</v>
          </cell>
        </row>
        <row r="34">
          <cell r="S34">
            <v>0</v>
          </cell>
          <cell r="T34">
            <v>0</v>
          </cell>
          <cell r="AJ34">
            <v>0</v>
          </cell>
        </row>
        <row r="35">
          <cell r="S35">
            <v>25.289333333333335</v>
          </cell>
          <cell r="T35">
            <v>200000</v>
          </cell>
          <cell r="AJ35">
            <v>5057866.666666667</v>
          </cell>
        </row>
        <row r="36">
          <cell r="S36">
            <v>4.4666666666666668</v>
          </cell>
          <cell r="T36">
            <v>200000</v>
          </cell>
          <cell r="AJ36">
            <v>893333.33333333337</v>
          </cell>
        </row>
        <row r="37">
          <cell r="S37">
            <v>1.3560000000000003</v>
          </cell>
          <cell r="T37">
            <v>200000</v>
          </cell>
          <cell r="AJ37">
            <v>271200</v>
          </cell>
        </row>
        <row r="38">
          <cell r="S38">
            <v>2.0666666666666669</v>
          </cell>
          <cell r="T38">
            <v>200000</v>
          </cell>
          <cell r="AJ38">
            <v>413333.33333333331</v>
          </cell>
        </row>
        <row r="39">
          <cell r="S39">
            <v>6.333333333333333</v>
          </cell>
          <cell r="T39">
            <v>200000</v>
          </cell>
          <cell r="AJ39">
            <v>1266666.6666666667</v>
          </cell>
        </row>
        <row r="40">
          <cell r="S40">
            <v>2</v>
          </cell>
          <cell r="T40">
            <v>200000</v>
          </cell>
          <cell r="AJ40">
            <v>400000</v>
          </cell>
        </row>
        <row r="41">
          <cell r="S41">
            <v>2.9333333333333331</v>
          </cell>
          <cell r="T41">
            <v>200000</v>
          </cell>
          <cell r="AJ41">
            <v>586666.66666666663</v>
          </cell>
        </row>
        <row r="42">
          <cell r="S42">
            <v>0</v>
          </cell>
          <cell r="T42">
            <v>200000</v>
          </cell>
          <cell r="AJ42">
            <v>0</v>
          </cell>
        </row>
        <row r="43">
          <cell r="S43">
            <v>3.1333333333333333</v>
          </cell>
          <cell r="T43">
            <v>200000</v>
          </cell>
          <cell r="AJ43">
            <v>626666.66666666663</v>
          </cell>
        </row>
        <row r="44">
          <cell r="S44">
            <v>0</v>
          </cell>
          <cell r="T44">
            <v>200000</v>
          </cell>
          <cell r="AJ44">
            <v>0</v>
          </cell>
        </row>
        <row r="45">
          <cell r="S45">
            <v>0</v>
          </cell>
          <cell r="T45">
            <v>200000</v>
          </cell>
          <cell r="AJ45">
            <v>0</v>
          </cell>
        </row>
        <row r="46">
          <cell r="S46">
            <v>0</v>
          </cell>
          <cell r="T46">
            <v>200000</v>
          </cell>
          <cell r="AJ46">
            <v>0</v>
          </cell>
        </row>
        <row r="47">
          <cell r="S47">
            <v>0</v>
          </cell>
          <cell r="T47">
            <v>200000</v>
          </cell>
          <cell r="AJ47">
            <v>0</v>
          </cell>
        </row>
        <row r="48">
          <cell r="S48">
            <v>3</v>
          </cell>
          <cell r="T48">
            <v>200000</v>
          </cell>
          <cell r="AJ48">
            <v>600000</v>
          </cell>
        </row>
        <row r="49">
          <cell r="S49">
            <v>0</v>
          </cell>
          <cell r="T49">
            <v>200000</v>
          </cell>
          <cell r="AJ49">
            <v>0</v>
          </cell>
        </row>
        <row r="50">
          <cell r="S50">
            <v>1</v>
          </cell>
          <cell r="T50">
            <v>0</v>
          </cell>
          <cell r="AJ50">
            <v>0</v>
          </cell>
        </row>
        <row r="51">
          <cell r="S51">
            <v>1</v>
          </cell>
          <cell r="T51">
            <v>0</v>
          </cell>
          <cell r="AJ51">
            <v>0</v>
          </cell>
        </row>
        <row r="52">
          <cell r="AJ52">
            <v>23464133.333333332</v>
          </cell>
        </row>
        <row r="53">
          <cell r="S53">
            <v>6026.666666666667</v>
          </cell>
          <cell r="T53">
            <v>6200</v>
          </cell>
          <cell r="AJ53">
            <v>0</v>
          </cell>
        </row>
        <row r="54">
          <cell r="S54">
            <v>1</v>
          </cell>
          <cell r="T54">
            <v>3936.9593114048271</v>
          </cell>
          <cell r="AJ54">
            <v>3936.9593114048271</v>
          </cell>
        </row>
        <row r="55">
          <cell r="T55">
            <v>6200</v>
          </cell>
          <cell r="AJ55">
            <v>0</v>
          </cell>
        </row>
        <row r="56">
          <cell r="S56">
            <v>1</v>
          </cell>
          <cell r="T56">
            <v>6200</v>
          </cell>
          <cell r="AJ56">
            <v>0</v>
          </cell>
        </row>
        <row r="57">
          <cell r="S57">
            <v>0</v>
          </cell>
          <cell r="T57">
            <v>0</v>
          </cell>
          <cell r="AJ57">
            <v>0</v>
          </cell>
        </row>
        <row r="58">
          <cell r="AJ58">
            <v>37365333.333333336</v>
          </cell>
        </row>
        <row r="59">
          <cell r="S59">
            <v>0</v>
          </cell>
          <cell r="T59">
            <v>0</v>
          </cell>
          <cell r="AJ59">
            <v>13901200</v>
          </cell>
        </row>
        <row r="60">
          <cell r="S60">
            <v>0</v>
          </cell>
          <cell r="T60">
            <v>0</v>
          </cell>
          <cell r="AJ60">
            <v>58.821478925134755</v>
          </cell>
        </row>
        <row r="61">
          <cell r="S61">
            <v>0</v>
          </cell>
          <cell r="T61">
            <v>0</v>
          </cell>
          <cell r="AJ61">
            <v>36.500656267664077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A3" sqref="A3:N3"/>
    </sheetView>
  </sheetViews>
  <sheetFormatPr defaultRowHeight="15"/>
  <cols>
    <col min="1" max="1" width="5.5546875" style="1" customWidth="1"/>
    <col min="2" max="2" width="24.33203125" style="1" customWidth="1"/>
    <col min="3" max="3" width="9.44140625" style="1" customWidth="1"/>
    <col min="4" max="4" width="5.6640625" style="19" bestFit="1" customWidth="1"/>
    <col min="5" max="5" width="7.88671875" style="19" bestFit="1" customWidth="1"/>
    <col min="6" max="6" width="11" style="19" bestFit="1" customWidth="1"/>
    <col min="7" max="7" width="6.5546875" style="3" bestFit="1" customWidth="1"/>
    <col min="8" max="8" width="8.44140625" style="3" bestFit="1" customWidth="1"/>
    <col min="9" max="9" width="10.109375" style="20" bestFit="1" customWidth="1"/>
    <col min="10" max="10" width="6.5546875" style="2" bestFit="1" customWidth="1"/>
    <col min="11" max="11" width="8.109375" style="2" bestFit="1" customWidth="1"/>
    <col min="12" max="12" width="10.109375" style="2" bestFit="1" customWidth="1"/>
    <col min="13" max="13" width="6.6640625" style="3" bestFit="1" customWidth="1"/>
    <col min="14" max="14" width="8.109375" style="3" bestFit="1" customWidth="1"/>
    <col min="15" max="15" width="10.109375" style="3" bestFit="1" customWidth="1"/>
    <col min="16" max="20" width="13" style="1" customWidth="1"/>
    <col min="21" max="16384" width="8.88671875" style="1"/>
  </cols>
  <sheetData>
    <row r="1" spans="1:15" ht="6.75" customHeight="1"/>
    <row r="2" spans="1:15" ht="18.75" customHeight="1">
      <c r="A2" s="60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9.5" customHeight="1">
      <c r="A3" s="63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ht="21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5" ht="21" customHeight="1">
      <c r="A5" s="61" t="s">
        <v>111</v>
      </c>
      <c r="B5" s="61"/>
      <c r="C5" s="61"/>
      <c r="D5" s="61"/>
      <c r="E5" s="61"/>
      <c r="F5" s="61"/>
      <c r="G5" s="61"/>
      <c r="H5" s="61"/>
      <c r="I5" s="61"/>
    </row>
    <row r="6" spans="1:15" ht="21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15" ht="38.25" customHeight="1">
      <c r="A7" s="4"/>
      <c r="B7" s="4"/>
      <c r="C7" s="4"/>
      <c r="D7" s="56" t="s">
        <v>97</v>
      </c>
      <c r="E7" s="56"/>
      <c r="F7" s="56"/>
      <c r="G7" s="57" t="s">
        <v>95</v>
      </c>
      <c r="H7" s="57"/>
      <c r="I7" s="57"/>
      <c r="J7" s="58" t="s">
        <v>96</v>
      </c>
      <c r="K7" s="59"/>
      <c r="L7" s="59"/>
      <c r="M7" s="58" t="s">
        <v>98</v>
      </c>
      <c r="N7" s="59"/>
      <c r="O7" s="59"/>
    </row>
    <row r="8" spans="1:15" s="8" customFormat="1" ht="36.75" customHeight="1">
      <c r="A8" s="5" t="s">
        <v>8</v>
      </c>
      <c r="B8" s="5" t="s">
        <v>9</v>
      </c>
      <c r="C8" s="5" t="s">
        <v>10</v>
      </c>
      <c r="D8" s="6" t="s">
        <v>11</v>
      </c>
      <c r="E8" s="6" t="s">
        <v>12</v>
      </c>
      <c r="F8" s="52" t="s">
        <v>115</v>
      </c>
      <c r="G8" s="6" t="s">
        <v>11</v>
      </c>
      <c r="H8" s="6" t="s">
        <v>12</v>
      </c>
      <c r="I8" s="52" t="s">
        <v>116</v>
      </c>
      <c r="J8" s="6" t="s">
        <v>11</v>
      </c>
      <c r="K8" s="6" t="s">
        <v>12</v>
      </c>
      <c r="L8" s="52" t="s">
        <v>116</v>
      </c>
      <c r="M8" s="6" t="s">
        <v>11</v>
      </c>
      <c r="N8" s="6" t="s">
        <v>12</v>
      </c>
      <c r="O8" s="52" t="s">
        <v>116</v>
      </c>
    </row>
    <row r="9" spans="1:15" ht="26.25" customHeight="1">
      <c r="A9" s="5" t="s">
        <v>14</v>
      </c>
      <c r="B9" s="13" t="s">
        <v>15</v>
      </c>
      <c r="C9" s="5" t="s">
        <v>16</v>
      </c>
      <c r="D9" s="9"/>
      <c r="E9" s="9"/>
      <c r="F9" s="9">
        <f>(I9+L9+O9)/3</f>
        <v>16028794.708994709</v>
      </c>
      <c r="G9" s="14"/>
      <c r="H9" s="14"/>
      <c r="I9" s="14">
        <v>19654288.888888888</v>
      </c>
      <c r="J9" s="12"/>
      <c r="K9" s="12"/>
      <c r="L9" s="12">
        <v>12204296.296296297</v>
      </c>
      <c r="M9" s="12"/>
      <c r="N9" s="12"/>
      <c r="O9" s="12">
        <v>16227798.941798942</v>
      </c>
    </row>
    <row r="10" spans="1:15" ht="26.25" customHeight="1">
      <c r="A10" s="5">
        <v>1</v>
      </c>
      <c r="B10" s="13" t="s">
        <v>17</v>
      </c>
      <c r="C10" s="5" t="s">
        <v>18</v>
      </c>
      <c r="D10" s="9"/>
      <c r="E10" s="9"/>
      <c r="F10" s="9">
        <f>(I10+L10+O10)/3</f>
        <v>1760250.2645502647</v>
      </c>
      <c r="G10" s="14">
        <v>87.666666666666671</v>
      </c>
      <c r="H10" s="14">
        <v>18833.333333333332</v>
      </c>
      <c r="I10" s="14">
        <v>1651055.5555555555</v>
      </c>
      <c r="J10" s="12"/>
      <c r="K10" s="12"/>
      <c r="L10" s="12">
        <v>2108785.1851851852</v>
      </c>
      <c r="M10" s="12">
        <v>104.44444444444444</v>
      </c>
      <c r="N10" s="12">
        <v>14561.904761904763</v>
      </c>
      <c r="O10" s="12">
        <v>1520910.0529100529</v>
      </c>
    </row>
    <row r="11" spans="1:15" ht="26.25" customHeight="1">
      <c r="A11" s="5">
        <v>2</v>
      </c>
      <c r="B11" s="13" t="s">
        <v>19</v>
      </c>
      <c r="C11" s="5" t="s">
        <v>16</v>
      </c>
      <c r="D11" s="9"/>
      <c r="E11" s="9"/>
      <c r="F11" s="9">
        <f>(I11+L11+O11)/3</f>
        <v>3410666.6666666665</v>
      </c>
      <c r="G11" s="14"/>
      <c r="H11" s="14"/>
      <c r="I11" s="14">
        <v>3920000</v>
      </c>
      <c r="J11" s="12"/>
      <c r="K11" s="12"/>
      <c r="L11" s="12">
        <v>3986666.6666666665</v>
      </c>
      <c r="M11" s="12"/>
      <c r="N11" s="12"/>
      <c r="O11" s="12">
        <v>2325333.3333333335</v>
      </c>
    </row>
    <row r="12" spans="1:15" ht="26.25" customHeight="1">
      <c r="A12" s="5">
        <v>3</v>
      </c>
      <c r="B12" s="13" t="s">
        <v>20</v>
      </c>
      <c r="C12" s="5" t="s">
        <v>16</v>
      </c>
      <c r="D12" s="9"/>
      <c r="E12" s="9"/>
      <c r="F12" s="9">
        <f>(I12+L12+O12)/3</f>
        <v>4933870.3703703703</v>
      </c>
      <c r="G12" s="14"/>
      <c r="H12" s="14"/>
      <c r="I12" s="14">
        <v>5156900</v>
      </c>
      <c r="J12" s="12"/>
      <c r="K12" s="12"/>
      <c r="L12" s="12">
        <v>3984177.777777778</v>
      </c>
      <c r="M12" s="12"/>
      <c r="N12" s="12"/>
      <c r="O12" s="12">
        <v>5660533.333333333</v>
      </c>
    </row>
    <row r="13" spans="1:15" ht="26.25" hidden="1" customHeight="1">
      <c r="A13" s="15"/>
      <c r="B13" s="16" t="s">
        <v>21</v>
      </c>
      <c r="C13" s="15" t="s">
        <v>18</v>
      </c>
      <c r="D13" s="9"/>
      <c r="E13" s="9"/>
      <c r="F13" s="9"/>
      <c r="G13" s="14"/>
      <c r="H13" s="14"/>
      <c r="I13" s="14"/>
      <c r="J13" s="12"/>
      <c r="K13" s="12"/>
      <c r="L13" s="12"/>
      <c r="M13" s="12"/>
      <c r="N13" s="12"/>
      <c r="O13" s="12"/>
    </row>
    <row r="14" spans="1:15" ht="26.25" hidden="1" customHeight="1">
      <c r="A14" s="15"/>
      <c r="B14" s="16" t="s">
        <v>22</v>
      </c>
      <c r="C14" s="15" t="s">
        <v>18</v>
      </c>
      <c r="D14" s="9"/>
      <c r="E14" s="9"/>
      <c r="F14" s="9"/>
      <c r="G14" s="14"/>
      <c r="H14" s="14"/>
      <c r="I14" s="14"/>
      <c r="J14" s="12"/>
      <c r="K14" s="12"/>
      <c r="L14" s="12"/>
      <c r="M14" s="12"/>
      <c r="N14" s="12"/>
      <c r="O14" s="12"/>
    </row>
    <row r="15" spans="1:15" ht="26.25" hidden="1" customHeight="1">
      <c r="A15" s="15"/>
      <c r="B15" s="16" t="s">
        <v>23</v>
      </c>
      <c r="C15" s="15" t="s">
        <v>18</v>
      </c>
      <c r="D15" s="9"/>
      <c r="E15" s="9"/>
      <c r="F15" s="9"/>
      <c r="G15" s="14"/>
      <c r="H15" s="14"/>
      <c r="I15" s="14"/>
      <c r="J15" s="12"/>
      <c r="K15" s="12"/>
      <c r="L15" s="12"/>
      <c r="M15" s="12"/>
      <c r="N15" s="12"/>
      <c r="O15" s="12"/>
    </row>
    <row r="16" spans="1:15" ht="26.25" hidden="1" customHeight="1">
      <c r="A16" s="15"/>
      <c r="B16" s="16" t="s">
        <v>24</v>
      </c>
      <c r="C16" s="15" t="s">
        <v>18</v>
      </c>
      <c r="D16" s="9"/>
      <c r="E16" s="9"/>
      <c r="F16" s="9"/>
      <c r="G16" s="14"/>
      <c r="H16" s="14"/>
      <c r="I16" s="14"/>
      <c r="J16" s="12"/>
      <c r="K16" s="12"/>
      <c r="L16" s="12"/>
      <c r="M16" s="12"/>
      <c r="N16" s="12"/>
      <c r="O16" s="12"/>
    </row>
    <row r="17" spans="1:15" ht="26.25" hidden="1" customHeight="1">
      <c r="A17" s="15"/>
      <c r="B17" s="16" t="s">
        <v>25</v>
      </c>
      <c r="C17" s="15" t="s">
        <v>18</v>
      </c>
      <c r="D17" s="9"/>
      <c r="E17" s="9"/>
      <c r="F17" s="9"/>
      <c r="G17" s="14"/>
      <c r="H17" s="14"/>
      <c r="I17" s="14"/>
      <c r="J17" s="12"/>
      <c r="K17" s="12"/>
      <c r="L17" s="12"/>
      <c r="M17" s="12"/>
      <c r="N17" s="12"/>
      <c r="O17" s="12"/>
    </row>
    <row r="18" spans="1:15" ht="26.25" hidden="1" customHeight="1">
      <c r="A18" s="15"/>
      <c r="B18" s="16" t="s">
        <v>26</v>
      </c>
      <c r="C18" s="15" t="s">
        <v>18</v>
      </c>
      <c r="D18" s="9"/>
      <c r="E18" s="9"/>
      <c r="F18" s="9"/>
      <c r="G18" s="14"/>
      <c r="H18" s="14"/>
      <c r="I18" s="14"/>
      <c r="J18" s="12"/>
      <c r="K18" s="12"/>
      <c r="L18" s="12">
        <v>0</v>
      </c>
      <c r="M18" s="12"/>
      <c r="N18" s="12"/>
      <c r="O18" s="12"/>
    </row>
    <row r="19" spans="1:15" ht="26.25" hidden="1" customHeight="1">
      <c r="A19" s="15"/>
      <c r="B19" s="16" t="s">
        <v>27</v>
      </c>
      <c r="C19" s="15" t="s">
        <v>28</v>
      </c>
      <c r="D19" s="9"/>
      <c r="E19" s="9"/>
      <c r="F19" s="9"/>
      <c r="G19" s="14"/>
      <c r="H19" s="14"/>
      <c r="I19" s="14"/>
      <c r="J19" s="12"/>
      <c r="K19" s="12"/>
      <c r="L19" s="12">
        <v>0</v>
      </c>
      <c r="M19" s="12"/>
      <c r="N19" s="12"/>
      <c r="O19" s="12"/>
    </row>
    <row r="20" spans="1:15" ht="26.25" customHeight="1">
      <c r="A20" s="5">
        <v>4</v>
      </c>
      <c r="B20" s="13" t="s">
        <v>29</v>
      </c>
      <c r="C20" s="5" t="s">
        <v>16</v>
      </c>
      <c r="D20" s="9"/>
      <c r="E20" s="9"/>
      <c r="F20" s="9"/>
      <c r="G20" s="14"/>
      <c r="H20" s="14"/>
      <c r="I20" s="14"/>
      <c r="J20" s="12"/>
      <c r="K20" s="12"/>
      <c r="L20" s="12">
        <v>0</v>
      </c>
      <c r="M20" s="12"/>
      <c r="N20" s="12"/>
      <c r="O20" s="12"/>
    </row>
    <row r="21" spans="1:15" ht="26.25" customHeight="1">
      <c r="A21" s="5">
        <v>5</v>
      </c>
      <c r="B21" s="13" t="s">
        <v>30</v>
      </c>
      <c r="C21" s="5" t="s">
        <v>16</v>
      </c>
      <c r="D21" s="9"/>
      <c r="E21" s="9"/>
      <c r="F21" s="9">
        <f>(I21+L21+O21)/3</f>
        <v>1133007.4074074074</v>
      </c>
      <c r="G21" s="14"/>
      <c r="H21" s="14"/>
      <c r="I21" s="14">
        <v>2026666.6666666667</v>
      </c>
      <c r="J21" s="12"/>
      <c r="K21" s="12"/>
      <c r="L21" s="12">
        <v>592444.4444444445</v>
      </c>
      <c r="M21" s="12"/>
      <c r="N21" s="12"/>
      <c r="O21" s="12">
        <v>779911.11111111101</v>
      </c>
    </row>
    <row r="22" spans="1:15" ht="26.25" hidden="1" customHeight="1">
      <c r="A22" s="15"/>
      <c r="B22" s="16" t="s">
        <v>31</v>
      </c>
      <c r="C22" s="15" t="s">
        <v>32</v>
      </c>
      <c r="D22" s="9"/>
      <c r="E22" s="9"/>
      <c r="F22" s="9"/>
      <c r="G22" s="14"/>
      <c r="H22" s="14"/>
      <c r="I22" s="14"/>
      <c r="J22" s="12"/>
      <c r="K22" s="12"/>
      <c r="L22" s="12"/>
      <c r="M22" s="12"/>
      <c r="N22" s="12"/>
      <c r="O22" s="12"/>
    </row>
    <row r="23" spans="1:15" ht="26.25" hidden="1" customHeight="1">
      <c r="A23" s="15"/>
      <c r="B23" s="16" t="s">
        <v>33</v>
      </c>
      <c r="C23" s="15" t="s">
        <v>32</v>
      </c>
      <c r="D23" s="9"/>
      <c r="E23" s="9"/>
      <c r="F23" s="9"/>
      <c r="G23" s="14"/>
      <c r="H23" s="14"/>
      <c r="I23" s="14"/>
      <c r="J23" s="12"/>
      <c r="K23" s="12"/>
      <c r="L23" s="12"/>
      <c r="M23" s="12"/>
      <c r="N23" s="12"/>
      <c r="O23" s="12"/>
    </row>
    <row r="24" spans="1:15" ht="26.25" hidden="1" customHeight="1">
      <c r="A24" s="15"/>
      <c r="B24" s="16" t="s">
        <v>34</v>
      </c>
      <c r="C24" s="15" t="s">
        <v>32</v>
      </c>
      <c r="D24" s="9"/>
      <c r="E24" s="9"/>
      <c r="F24" s="9"/>
      <c r="G24" s="14"/>
      <c r="H24" s="14"/>
      <c r="I24" s="14"/>
      <c r="J24" s="12"/>
      <c r="K24" s="12"/>
      <c r="L24" s="12"/>
      <c r="M24" s="12"/>
      <c r="N24" s="12"/>
      <c r="O24" s="12"/>
    </row>
    <row r="25" spans="1:15" ht="26.25" hidden="1" customHeight="1">
      <c r="A25" s="15"/>
      <c r="B25" s="16" t="s">
        <v>35</v>
      </c>
      <c r="C25" s="15" t="s">
        <v>32</v>
      </c>
      <c r="D25" s="9"/>
      <c r="E25" s="9"/>
      <c r="F25" s="9"/>
      <c r="G25" s="14"/>
      <c r="H25" s="14"/>
      <c r="I25" s="14"/>
      <c r="J25" s="12"/>
      <c r="K25" s="12"/>
      <c r="L25" s="12"/>
      <c r="M25" s="12"/>
      <c r="N25" s="12"/>
      <c r="O25" s="12"/>
    </row>
    <row r="26" spans="1:15" ht="26.25" customHeight="1">
      <c r="A26" s="5">
        <v>6</v>
      </c>
      <c r="B26" s="13" t="s">
        <v>36</v>
      </c>
      <c r="C26" s="5"/>
      <c r="D26" s="9"/>
      <c r="E26" s="9"/>
      <c r="F26" s="9">
        <f t="shared" ref="F26:F35" si="0">(I26+L26+O26)/3</f>
        <v>0</v>
      </c>
      <c r="G26" s="14"/>
      <c r="H26" s="14"/>
      <c r="I26" s="14">
        <v>0</v>
      </c>
      <c r="J26" s="12"/>
      <c r="K26" s="12"/>
      <c r="L26" s="12"/>
      <c r="M26" s="12"/>
      <c r="N26" s="12"/>
      <c r="O26" s="12">
        <v>0</v>
      </c>
    </row>
    <row r="27" spans="1:15" ht="26.25" customHeight="1">
      <c r="A27" s="5">
        <v>7</v>
      </c>
      <c r="B27" s="13" t="s">
        <v>37</v>
      </c>
      <c r="C27" s="5" t="s">
        <v>16</v>
      </c>
      <c r="D27" s="9"/>
      <c r="E27" s="9"/>
      <c r="F27" s="9">
        <f t="shared" si="0"/>
        <v>861444.4444444445</v>
      </c>
      <c r="G27" s="14"/>
      <c r="H27" s="14"/>
      <c r="I27" s="14">
        <v>904333.33333333337</v>
      </c>
      <c r="J27" s="12"/>
      <c r="K27" s="12"/>
      <c r="L27" s="12"/>
      <c r="M27" s="12"/>
      <c r="N27" s="12"/>
      <c r="O27" s="12">
        <v>1680000</v>
      </c>
    </row>
    <row r="28" spans="1:15" ht="24.75" hidden="1" customHeight="1">
      <c r="A28" s="15"/>
      <c r="B28" s="16" t="s">
        <v>38</v>
      </c>
      <c r="C28" s="15" t="s">
        <v>16</v>
      </c>
      <c r="D28" s="9"/>
      <c r="E28" s="9"/>
      <c r="F28" s="9">
        <f t="shared" si="0"/>
        <v>0</v>
      </c>
      <c r="G28" s="14"/>
      <c r="H28" s="14"/>
      <c r="I28" s="14">
        <v>0</v>
      </c>
      <c r="J28" s="12"/>
      <c r="K28" s="12"/>
      <c r="L28" s="12"/>
      <c r="M28" s="12"/>
      <c r="N28" s="12"/>
      <c r="O28" s="12">
        <v>0</v>
      </c>
    </row>
    <row r="29" spans="1:15" ht="24.75" hidden="1" customHeight="1">
      <c r="A29" s="15"/>
      <c r="B29" s="16" t="s">
        <v>39</v>
      </c>
      <c r="C29" s="15" t="s">
        <v>16</v>
      </c>
      <c r="D29" s="9"/>
      <c r="E29" s="9"/>
      <c r="F29" s="9">
        <f t="shared" si="0"/>
        <v>0</v>
      </c>
      <c r="G29" s="14"/>
      <c r="H29" s="14"/>
      <c r="I29" s="14">
        <v>0</v>
      </c>
      <c r="J29" s="12"/>
      <c r="K29" s="12"/>
      <c r="L29" s="12"/>
      <c r="M29" s="12"/>
      <c r="N29" s="12"/>
      <c r="O29" s="12">
        <v>0</v>
      </c>
    </row>
    <row r="30" spans="1:15" ht="36" hidden="1" customHeight="1">
      <c r="A30" s="15"/>
      <c r="B30" s="16" t="s">
        <v>40</v>
      </c>
      <c r="C30" s="15" t="s">
        <v>16</v>
      </c>
      <c r="D30" s="9"/>
      <c r="E30" s="9"/>
      <c r="F30" s="9">
        <f t="shared" si="0"/>
        <v>0</v>
      </c>
      <c r="G30" s="14"/>
      <c r="H30" s="14"/>
      <c r="I30" s="14">
        <v>0</v>
      </c>
      <c r="J30" s="12"/>
      <c r="K30" s="12"/>
      <c r="L30" s="12"/>
      <c r="M30" s="12"/>
      <c r="N30" s="12"/>
      <c r="O30" s="12">
        <v>0</v>
      </c>
    </row>
    <row r="31" spans="1:15" ht="39.75" customHeight="1">
      <c r="A31" s="5">
        <v>8</v>
      </c>
      <c r="B31" s="13" t="s">
        <v>41</v>
      </c>
      <c r="C31" s="5" t="s">
        <v>16</v>
      </c>
      <c r="D31" s="9"/>
      <c r="E31" s="9"/>
      <c r="F31" s="9">
        <f>(I31+L31+O31)/3</f>
        <v>151370.37037037036</v>
      </c>
      <c r="G31" s="14"/>
      <c r="H31" s="14"/>
      <c r="I31" s="14">
        <v>159666.66666666666</v>
      </c>
      <c r="J31" s="12"/>
      <c r="K31" s="12"/>
      <c r="L31" s="12"/>
      <c r="M31" s="12"/>
      <c r="N31" s="12"/>
      <c r="O31" s="12">
        <v>294444.44444444444</v>
      </c>
    </row>
    <row r="32" spans="1:15" ht="26.25" customHeight="1">
      <c r="A32" s="5">
        <v>9</v>
      </c>
      <c r="B32" s="13" t="s">
        <v>42</v>
      </c>
      <c r="C32" s="5"/>
      <c r="D32" s="9"/>
      <c r="E32" s="9"/>
      <c r="F32" s="9">
        <f t="shared" si="0"/>
        <v>0</v>
      </c>
      <c r="G32" s="14"/>
      <c r="H32" s="14"/>
      <c r="I32" s="14">
        <v>0</v>
      </c>
      <c r="J32" s="12"/>
      <c r="K32" s="12"/>
      <c r="L32" s="12"/>
      <c r="M32" s="12"/>
      <c r="N32" s="12"/>
      <c r="O32" s="12">
        <v>0</v>
      </c>
    </row>
    <row r="33" spans="1:15" ht="28.5">
      <c r="A33" s="5">
        <v>10</v>
      </c>
      <c r="B33" s="13" t="s">
        <v>43</v>
      </c>
      <c r="C33" s="5" t="s">
        <v>16</v>
      </c>
      <c r="D33" s="9"/>
      <c r="E33" s="9"/>
      <c r="F33" s="9">
        <f t="shared" si="0"/>
        <v>0</v>
      </c>
      <c r="G33" s="14"/>
      <c r="H33" s="14"/>
      <c r="I33" s="14">
        <v>0</v>
      </c>
      <c r="J33" s="12"/>
      <c r="K33" s="12"/>
      <c r="L33" s="12"/>
      <c r="M33" s="12"/>
      <c r="N33" s="12"/>
      <c r="O33" s="12">
        <v>0</v>
      </c>
    </row>
    <row r="34" spans="1:15" ht="39" customHeight="1">
      <c r="A34" s="5">
        <v>11</v>
      </c>
      <c r="B34" s="13" t="s">
        <v>44</v>
      </c>
      <c r="C34" s="5" t="s">
        <v>16</v>
      </c>
      <c r="D34" s="9"/>
      <c r="E34" s="9"/>
      <c r="F34" s="9">
        <f t="shared" si="0"/>
        <v>3267444.4444444445</v>
      </c>
      <c r="G34" s="14"/>
      <c r="H34" s="14"/>
      <c r="I34" s="14">
        <v>5835666.666666667</v>
      </c>
      <c r="J34" s="12"/>
      <c r="K34" s="12"/>
      <c r="L34" s="12"/>
      <c r="M34" s="12"/>
      <c r="N34" s="12"/>
      <c r="O34" s="12">
        <v>3966666.6666666665</v>
      </c>
    </row>
    <row r="35" spans="1:15" ht="24.75" customHeight="1">
      <c r="A35" s="5">
        <v>12</v>
      </c>
      <c r="B35" s="13" t="s">
        <v>45</v>
      </c>
      <c r="C35" s="5" t="s">
        <v>16</v>
      </c>
      <c r="D35" s="9"/>
      <c r="E35" s="9"/>
      <c r="F35" s="9">
        <f t="shared" si="0"/>
        <v>0</v>
      </c>
      <c r="G35" s="14"/>
      <c r="H35" s="14"/>
      <c r="I35" s="14">
        <v>0</v>
      </c>
      <c r="J35" s="12"/>
      <c r="K35" s="12"/>
      <c r="L35" s="12"/>
      <c r="M35" s="12"/>
      <c r="N35" s="12"/>
      <c r="O35" s="12">
        <v>0</v>
      </c>
    </row>
    <row r="36" spans="1:15" ht="24.75" customHeight="1">
      <c r="A36" s="5" t="s">
        <v>46</v>
      </c>
      <c r="B36" s="13" t="s">
        <v>47</v>
      </c>
      <c r="C36" s="15" t="s">
        <v>48</v>
      </c>
      <c r="D36" s="9"/>
      <c r="E36" s="9"/>
      <c r="F36" s="9">
        <f>(I36+L36+O36)/3</f>
        <v>7421651.8518518517</v>
      </c>
      <c r="G36" s="17"/>
      <c r="H36" s="14"/>
      <c r="I36" s="14">
        <v>7589000</v>
      </c>
      <c r="J36" s="12"/>
      <c r="K36" s="12"/>
      <c r="L36" s="12">
        <v>9161111.1111111101</v>
      </c>
      <c r="M36" s="12"/>
      <c r="N36" s="12"/>
      <c r="O36" s="12">
        <v>5514844.444444445</v>
      </c>
    </row>
    <row r="37" spans="1:15" ht="24.75" hidden="1" customHeight="1">
      <c r="A37" s="15"/>
      <c r="B37" s="16" t="s">
        <v>49</v>
      </c>
      <c r="C37" s="15" t="s">
        <v>48</v>
      </c>
      <c r="D37" s="9"/>
      <c r="E37" s="9"/>
      <c r="F37" s="9"/>
      <c r="G37" s="17"/>
      <c r="H37" s="14"/>
      <c r="I37" s="14"/>
      <c r="J37" s="12"/>
      <c r="K37" s="12"/>
      <c r="L37" s="12"/>
      <c r="M37" s="12"/>
      <c r="N37" s="12"/>
      <c r="O37" s="12"/>
    </row>
    <row r="38" spans="1:15" ht="24.75" hidden="1" customHeight="1">
      <c r="A38" s="15"/>
      <c r="B38" s="16" t="s">
        <v>50</v>
      </c>
      <c r="C38" s="15" t="s">
        <v>48</v>
      </c>
      <c r="D38" s="9"/>
      <c r="E38" s="9"/>
      <c r="F38" s="9"/>
      <c r="G38" s="17"/>
      <c r="H38" s="14"/>
      <c r="I38" s="14"/>
      <c r="J38" s="12"/>
      <c r="K38" s="12"/>
      <c r="L38" s="12">
        <v>0</v>
      </c>
      <c r="M38" s="12"/>
      <c r="N38" s="12"/>
      <c r="O38" s="12"/>
    </row>
    <row r="39" spans="1:15" ht="24.75" hidden="1" customHeight="1">
      <c r="A39" s="15"/>
      <c r="B39" s="16" t="s">
        <v>51</v>
      </c>
      <c r="C39" s="15" t="s">
        <v>48</v>
      </c>
      <c r="D39" s="9"/>
      <c r="E39" s="9"/>
      <c r="F39" s="9"/>
      <c r="G39" s="17"/>
      <c r="H39" s="14"/>
      <c r="I39" s="14"/>
      <c r="J39" s="12"/>
      <c r="K39" s="12"/>
      <c r="L39" s="12"/>
      <c r="M39" s="12"/>
      <c r="N39" s="12"/>
      <c r="O39" s="12"/>
    </row>
    <row r="40" spans="1:15" ht="24.75" hidden="1" customHeight="1">
      <c r="A40" s="15"/>
      <c r="B40" s="16" t="s">
        <v>52</v>
      </c>
      <c r="C40" s="15" t="s">
        <v>48</v>
      </c>
      <c r="D40" s="9"/>
      <c r="E40" s="9"/>
      <c r="F40" s="9"/>
      <c r="G40" s="17"/>
      <c r="H40" s="14"/>
      <c r="I40" s="14"/>
      <c r="J40" s="12"/>
      <c r="K40" s="12"/>
      <c r="L40" s="12"/>
      <c r="M40" s="12"/>
      <c r="N40" s="12"/>
      <c r="O40" s="12"/>
    </row>
    <row r="41" spans="1:15" ht="24.75" hidden="1" customHeight="1">
      <c r="A41" s="15"/>
      <c r="B41" s="16" t="s">
        <v>53</v>
      </c>
      <c r="C41" s="15" t="s">
        <v>48</v>
      </c>
      <c r="D41" s="9"/>
      <c r="E41" s="9"/>
      <c r="F41" s="9"/>
      <c r="G41" s="17"/>
      <c r="H41" s="14"/>
      <c r="I41" s="14"/>
      <c r="J41" s="12"/>
      <c r="K41" s="12"/>
      <c r="L41" s="12"/>
      <c r="M41" s="12"/>
      <c r="N41" s="12"/>
      <c r="O41" s="12"/>
    </row>
    <row r="42" spans="1:15" ht="24.75" hidden="1" customHeight="1">
      <c r="A42" s="15"/>
      <c r="B42" s="16" t="s">
        <v>54</v>
      </c>
      <c r="C42" s="15" t="s">
        <v>48</v>
      </c>
      <c r="D42" s="9"/>
      <c r="E42" s="9"/>
      <c r="F42" s="9"/>
      <c r="G42" s="17"/>
      <c r="H42" s="14"/>
      <c r="I42" s="14"/>
      <c r="J42" s="12"/>
      <c r="K42" s="12"/>
      <c r="L42" s="12"/>
      <c r="M42" s="12"/>
      <c r="N42" s="12"/>
      <c r="O42" s="12"/>
    </row>
    <row r="43" spans="1:15" ht="24.75" hidden="1" customHeight="1">
      <c r="A43" s="15"/>
      <c r="B43" s="16" t="s">
        <v>55</v>
      </c>
      <c r="C43" s="15" t="s">
        <v>48</v>
      </c>
      <c r="D43" s="9"/>
      <c r="E43" s="9"/>
      <c r="F43" s="9"/>
      <c r="G43" s="17"/>
      <c r="H43" s="14"/>
      <c r="I43" s="14"/>
      <c r="J43" s="12"/>
      <c r="K43" s="12"/>
      <c r="L43" s="12"/>
      <c r="M43" s="12"/>
      <c r="N43" s="12"/>
      <c r="O43" s="12"/>
    </row>
    <row r="44" spans="1:15" ht="24.75" hidden="1" customHeight="1">
      <c r="A44" s="15"/>
      <c r="B44" s="16" t="s">
        <v>56</v>
      </c>
      <c r="C44" s="15" t="s">
        <v>48</v>
      </c>
      <c r="D44" s="9"/>
      <c r="E44" s="9"/>
      <c r="F44" s="9"/>
      <c r="G44" s="17"/>
      <c r="H44" s="14"/>
      <c r="I44" s="14"/>
      <c r="J44" s="12"/>
      <c r="K44" s="12"/>
      <c r="L44" s="12"/>
      <c r="M44" s="12"/>
      <c r="N44" s="12"/>
      <c r="O44" s="12"/>
    </row>
    <row r="45" spans="1:15" ht="24.75" hidden="1" customHeight="1">
      <c r="A45" s="15"/>
      <c r="B45" s="16" t="s">
        <v>57</v>
      </c>
      <c r="C45" s="15" t="s">
        <v>48</v>
      </c>
      <c r="D45" s="9"/>
      <c r="E45" s="9"/>
      <c r="F45" s="9"/>
      <c r="G45" s="17"/>
      <c r="H45" s="14"/>
      <c r="I45" s="14"/>
      <c r="J45" s="12"/>
      <c r="K45" s="12"/>
      <c r="L45" s="12"/>
      <c r="M45" s="12"/>
      <c r="N45" s="12"/>
      <c r="O45" s="12"/>
    </row>
    <row r="46" spans="1:15" ht="24.75" hidden="1" customHeight="1">
      <c r="A46" s="15"/>
      <c r="B46" s="16" t="s">
        <v>58</v>
      </c>
      <c r="C46" s="15" t="s">
        <v>48</v>
      </c>
      <c r="D46" s="9"/>
      <c r="E46" s="9"/>
      <c r="F46" s="9"/>
      <c r="G46" s="17"/>
      <c r="H46" s="14"/>
      <c r="I46" s="14"/>
      <c r="J46" s="12"/>
      <c r="K46" s="12"/>
      <c r="L46" s="12"/>
      <c r="M46" s="12"/>
      <c r="N46" s="12"/>
      <c r="O46" s="12"/>
    </row>
    <row r="47" spans="1:15" ht="24.75" hidden="1" customHeight="1">
      <c r="A47" s="15"/>
      <c r="B47" s="16" t="s">
        <v>59</v>
      </c>
      <c r="C47" s="15" t="s">
        <v>48</v>
      </c>
      <c r="D47" s="9"/>
      <c r="E47" s="9"/>
      <c r="F47" s="9"/>
      <c r="G47" s="17"/>
      <c r="H47" s="14"/>
      <c r="I47" s="14"/>
      <c r="J47" s="12"/>
      <c r="K47" s="12"/>
      <c r="L47" s="12"/>
      <c r="M47" s="12"/>
      <c r="N47" s="12"/>
      <c r="O47" s="12"/>
    </row>
    <row r="48" spans="1:15" ht="24.75" hidden="1" customHeight="1">
      <c r="A48" s="15"/>
      <c r="B48" s="16" t="s">
        <v>60</v>
      </c>
      <c r="C48" s="15" t="s">
        <v>48</v>
      </c>
      <c r="D48" s="9"/>
      <c r="E48" s="9"/>
      <c r="F48" s="9"/>
      <c r="G48" s="17"/>
      <c r="H48" s="14"/>
      <c r="I48" s="14"/>
      <c r="J48" s="12"/>
      <c r="K48" s="12"/>
      <c r="L48" s="12"/>
      <c r="M48" s="12"/>
      <c r="N48" s="12"/>
      <c r="O48" s="12"/>
    </row>
    <row r="49" spans="1:15" ht="24.75" hidden="1" customHeight="1">
      <c r="A49" s="15"/>
      <c r="B49" s="16" t="s">
        <v>61</v>
      </c>
      <c r="C49" s="15" t="s">
        <v>48</v>
      </c>
      <c r="D49" s="9"/>
      <c r="E49" s="9"/>
      <c r="F49" s="9"/>
      <c r="G49" s="17"/>
      <c r="H49" s="14"/>
      <c r="I49" s="14"/>
      <c r="J49" s="12"/>
      <c r="K49" s="12"/>
      <c r="L49" s="12">
        <v>0</v>
      </c>
      <c r="M49" s="12"/>
      <c r="N49" s="12"/>
      <c r="O49" s="12"/>
    </row>
    <row r="50" spans="1:15" ht="24.75" hidden="1" customHeight="1">
      <c r="A50" s="15"/>
      <c r="B50" s="16" t="s">
        <v>62</v>
      </c>
      <c r="C50" s="15" t="s">
        <v>48</v>
      </c>
      <c r="D50" s="9"/>
      <c r="E50" s="9"/>
      <c r="F50" s="9"/>
      <c r="G50" s="17"/>
      <c r="H50" s="14"/>
      <c r="I50" s="14"/>
      <c r="J50" s="12"/>
      <c r="K50" s="12"/>
      <c r="L50" s="12">
        <v>0</v>
      </c>
      <c r="M50" s="12"/>
      <c r="N50" s="12"/>
      <c r="O50" s="12"/>
    </row>
    <row r="51" spans="1:15" ht="28.5">
      <c r="A51" s="5" t="s">
        <v>63</v>
      </c>
      <c r="B51" s="13" t="s">
        <v>64</v>
      </c>
      <c r="C51" s="5" t="s">
        <v>16</v>
      </c>
      <c r="D51" s="9"/>
      <c r="E51" s="9"/>
      <c r="F51" s="9"/>
      <c r="G51" s="14"/>
      <c r="H51" s="14"/>
      <c r="I51" s="14"/>
      <c r="J51" s="12"/>
      <c r="K51" s="12"/>
      <c r="L51" s="12"/>
      <c r="M51" s="12"/>
      <c r="N51" s="12"/>
      <c r="O51" s="12"/>
    </row>
    <row r="52" spans="1:15" ht="27" customHeight="1">
      <c r="A52" s="5" t="s">
        <v>65</v>
      </c>
      <c r="B52" s="13" t="s">
        <v>66</v>
      </c>
      <c r="C52" s="5" t="s">
        <v>16</v>
      </c>
      <c r="D52" s="9"/>
      <c r="E52" s="9"/>
      <c r="F52" s="9"/>
      <c r="G52" s="14"/>
      <c r="H52" s="14"/>
      <c r="I52" s="14"/>
      <c r="J52" s="12"/>
      <c r="K52" s="12"/>
      <c r="L52" s="12"/>
      <c r="M52" s="12"/>
      <c r="N52" s="12"/>
      <c r="O52" s="12"/>
    </row>
    <row r="53" spans="1:15" ht="28.5">
      <c r="A53" s="5" t="s">
        <v>67</v>
      </c>
      <c r="B53" s="13" t="s">
        <v>68</v>
      </c>
      <c r="C53" s="5" t="s">
        <v>16</v>
      </c>
      <c r="D53" s="9"/>
      <c r="E53" s="9"/>
      <c r="F53" s="9">
        <f>F9+F36</f>
        <v>23450446.56084656</v>
      </c>
      <c r="G53" s="14"/>
      <c r="H53" s="14"/>
      <c r="I53" s="14">
        <v>27243288.888888888</v>
      </c>
      <c r="J53" s="12"/>
      <c r="K53" s="12"/>
      <c r="L53" s="12">
        <v>21365407.407407399</v>
      </c>
      <c r="M53" s="12"/>
      <c r="N53" s="12"/>
      <c r="O53" s="12">
        <v>21742643.386243388</v>
      </c>
    </row>
    <row r="54" spans="1:15" ht="25.5" customHeight="1">
      <c r="A54" s="5" t="s">
        <v>69</v>
      </c>
      <c r="B54" s="13" t="s">
        <v>70</v>
      </c>
      <c r="C54" s="5" t="s">
        <v>18</v>
      </c>
      <c r="D54" s="9"/>
      <c r="E54" s="9"/>
      <c r="F54" s="9">
        <f>(I54+L54+O54)/3</f>
        <v>4508.0148148148146</v>
      </c>
      <c r="G54" s="14"/>
      <c r="H54" s="14"/>
      <c r="I54" s="14">
        <v>4389</v>
      </c>
      <c r="J54" s="12"/>
      <c r="K54" s="12"/>
      <c r="L54" s="12">
        <v>2881.7111111111121</v>
      </c>
      <c r="M54" s="12"/>
      <c r="N54" s="12"/>
      <c r="O54" s="12">
        <v>6253.333333333333</v>
      </c>
    </row>
    <row r="55" spans="1:15" ht="25.5" customHeight="1">
      <c r="A55" s="5" t="s">
        <v>71</v>
      </c>
      <c r="B55" s="13" t="s">
        <v>72</v>
      </c>
      <c r="C55" s="5" t="s">
        <v>73</v>
      </c>
      <c r="D55" s="9"/>
      <c r="E55" s="9"/>
      <c r="F55" s="9">
        <f>F53/F54</f>
        <v>5201.9453183207615</v>
      </c>
      <c r="G55" s="14"/>
      <c r="H55" s="14"/>
      <c r="I55" s="14">
        <v>6207.1745019113441</v>
      </c>
      <c r="J55" s="12"/>
      <c r="K55" s="12"/>
      <c r="L55" s="12">
        <v>7414.1392331202369</v>
      </c>
      <c r="M55" s="12"/>
      <c r="N55" s="12"/>
      <c r="O55" s="12">
        <v>3476.9685585677062</v>
      </c>
    </row>
    <row r="56" spans="1:15" ht="25.5" customHeight="1">
      <c r="A56" s="5" t="s">
        <v>74</v>
      </c>
      <c r="B56" s="13" t="s">
        <v>75</v>
      </c>
      <c r="C56" s="5" t="s">
        <v>73</v>
      </c>
      <c r="D56" s="9"/>
      <c r="E56" s="9"/>
      <c r="F56" s="9">
        <f>(I56+L56+O56)/3</f>
        <v>6645.9259259259261</v>
      </c>
      <c r="G56" s="14"/>
      <c r="H56" s="55"/>
      <c r="I56" s="14">
        <v>7380</v>
      </c>
      <c r="J56" s="14">
        <v>0</v>
      </c>
      <c r="K56" s="12"/>
      <c r="L56" s="12">
        <v>6511.1111111111104</v>
      </c>
      <c r="M56" s="12"/>
      <c r="N56" s="12"/>
      <c r="O56" s="12">
        <v>6046.666666666667</v>
      </c>
    </row>
    <row r="57" spans="1:15" ht="25.5" customHeight="1">
      <c r="A57" s="15">
        <v>1</v>
      </c>
      <c r="B57" s="16" t="s">
        <v>76</v>
      </c>
      <c r="C57" s="15" t="s">
        <v>73</v>
      </c>
      <c r="D57" s="9"/>
      <c r="E57" s="9"/>
      <c r="F57" s="9">
        <f>F56</f>
        <v>6645.9259259259261</v>
      </c>
      <c r="G57" s="14"/>
      <c r="H57" s="14"/>
      <c r="I57" s="14">
        <v>7380</v>
      </c>
      <c r="J57" s="12"/>
      <c r="K57" s="12"/>
      <c r="L57" s="12">
        <v>6511.1</v>
      </c>
      <c r="M57" s="12"/>
      <c r="N57" s="12"/>
      <c r="O57" s="12">
        <v>6046.666666666667</v>
      </c>
    </row>
    <row r="58" spans="1:15" ht="25.5" customHeight="1">
      <c r="A58" s="15">
        <v>2</v>
      </c>
      <c r="B58" s="16" t="s">
        <v>77</v>
      </c>
      <c r="C58" s="15" t="s">
        <v>73</v>
      </c>
      <c r="D58" s="9"/>
      <c r="E58" s="9"/>
      <c r="F58" s="9"/>
      <c r="G58" s="14"/>
      <c r="H58" s="14"/>
      <c r="I58" s="14"/>
      <c r="J58" s="12"/>
      <c r="K58" s="12"/>
      <c r="L58" s="12"/>
      <c r="M58" s="12"/>
      <c r="N58" s="12"/>
      <c r="O58" s="12"/>
    </row>
    <row r="59" spans="1:15" ht="25.5" customHeight="1">
      <c r="A59" s="5" t="s">
        <v>78</v>
      </c>
      <c r="B59" s="13" t="s">
        <v>79</v>
      </c>
      <c r="C59" s="5" t="s">
        <v>16</v>
      </c>
      <c r="D59" s="9"/>
      <c r="E59" s="9"/>
      <c r="F59" s="9">
        <f>F56*F54</f>
        <v>29959932.532235939</v>
      </c>
      <c r="G59" s="14"/>
      <c r="H59" s="14"/>
      <c r="I59" s="14">
        <v>32390820</v>
      </c>
      <c r="J59" s="12"/>
      <c r="K59" s="12"/>
      <c r="L59" s="12">
        <v>18763141.234567907</v>
      </c>
      <c r="M59" s="12"/>
      <c r="N59" s="12"/>
      <c r="O59" s="12">
        <v>37811822.222222224</v>
      </c>
    </row>
    <row r="60" spans="1:15" ht="25.5" customHeight="1">
      <c r="A60" s="5" t="s">
        <v>80</v>
      </c>
      <c r="B60" s="13" t="s">
        <v>81</v>
      </c>
      <c r="C60" s="5" t="s">
        <v>16</v>
      </c>
      <c r="D60" s="9"/>
      <c r="E60" s="9"/>
      <c r="F60" s="9">
        <f>F59-F53</f>
        <v>6509485.9713893794</v>
      </c>
      <c r="G60" s="14"/>
      <c r="H60" s="14"/>
      <c r="I60" s="14">
        <v>5147531.1111111119</v>
      </c>
      <c r="J60" s="12"/>
      <c r="K60" s="12"/>
      <c r="L60" s="12">
        <v>-2602266.1728395</v>
      </c>
      <c r="M60" s="12"/>
      <c r="N60" s="12"/>
      <c r="O60" s="12">
        <v>16069178.835978836</v>
      </c>
    </row>
    <row r="61" spans="1:15" ht="25.5" customHeight="1">
      <c r="A61" s="15">
        <v>1</v>
      </c>
      <c r="B61" s="16" t="s">
        <v>82</v>
      </c>
      <c r="C61" s="15" t="s">
        <v>83</v>
      </c>
      <c r="D61" s="9"/>
      <c r="E61" s="9"/>
      <c r="F61" s="21">
        <f>F60/F53</f>
        <v>0.27758473402624989</v>
      </c>
      <c r="G61" s="14"/>
      <c r="H61" s="14"/>
      <c r="I61" s="21">
        <f>I60/I53</f>
        <v>0.18894675793753082</v>
      </c>
      <c r="J61" s="22"/>
      <c r="K61" s="22"/>
      <c r="L61" s="21">
        <f>L60/L53</f>
        <v>-0.12179810678158624</v>
      </c>
      <c r="M61" s="22"/>
      <c r="N61" s="22"/>
      <c r="O61" s="23">
        <f>O60/O53</f>
        <v>0.73906279703533362</v>
      </c>
    </row>
    <row r="62" spans="1:15" ht="25.5" customHeight="1">
      <c r="A62" s="15">
        <v>2</v>
      </c>
      <c r="B62" s="16" t="s">
        <v>84</v>
      </c>
      <c r="C62" s="15" t="s">
        <v>83</v>
      </c>
      <c r="D62" s="9"/>
      <c r="E62" s="9"/>
      <c r="F62" s="21">
        <f>F60/F59</f>
        <v>0.21727305174620731</v>
      </c>
      <c r="G62" s="14"/>
      <c r="H62" s="14"/>
      <c r="I62" s="21">
        <f>I60/I59</f>
        <v>0.15891944418545476</v>
      </c>
      <c r="J62" s="22"/>
      <c r="K62" s="22"/>
      <c r="L62" s="21">
        <f>L60/L59</f>
        <v>-0.13869032590583849</v>
      </c>
      <c r="M62" s="22"/>
      <c r="N62" s="22"/>
      <c r="O62" s="23">
        <f>O60/O59</f>
        <v>0.42497763640004865</v>
      </c>
    </row>
    <row r="64" spans="1:15">
      <c r="B64" s="53" t="s">
        <v>85</v>
      </c>
    </row>
    <row r="65" spans="2:2" ht="24.75" customHeight="1">
      <c r="B65" s="54" t="s">
        <v>114</v>
      </c>
    </row>
  </sheetData>
  <mergeCells count="9">
    <mergeCell ref="D7:F7"/>
    <mergeCell ref="G7:I7"/>
    <mergeCell ref="J7:L7"/>
    <mergeCell ref="M7:O7"/>
    <mergeCell ref="A2:O2"/>
    <mergeCell ref="A4:I4"/>
    <mergeCell ref="A5:I5"/>
    <mergeCell ref="A6:I6"/>
    <mergeCell ref="A3:N3"/>
  </mergeCells>
  <pageMargins left="0.4" right="0" top="0.34" bottom="0" header="0.3" footer="0.3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64"/>
  <sheetViews>
    <sheetView topLeftCell="A22" workbookViewId="0">
      <selection activeCell="K20" sqref="K20"/>
    </sheetView>
  </sheetViews>
  <sheetFormatPr defaultRowHeight="15"/>
  <cols>
    <col min="1" max="1" width="7.21875" style="24" bestFit="1" customWidth="1"/>
    <col min="2" max="2" width="20.33203125" style="24" customWidth="1"/>
    <col min="3" max="3" width="6.77734375" style="25" customWidth="1"/>
    <col min="4" max="4" width="6.21875" style="26" bestFit="1" customWidth="1"/>
    <col min="5" max="5" width="6" style="26" bestFit="1" customWidth="1"/>
    <col min="6" max="6" width="11.88671875" style="26" bestFit="1" customWidth="1"/>
    <col min="7" max="7" width="7.33203125" style="27" customWidth="1"/>
    <col min="8" max="8" width="7.33203125" style="24" customWidth="1"/>
    <col min="9" max="9" width="11.88671875" style="24" bestFit="1" customWidth="1"/>
    <col min="10" max="10" width="7.33203125" style="28" customWidth="1"/>
    <col min="11" max="11" width="7.33203125" style="24" customWidth="1"/>
    <col min="12" max="12" width="11.88671875" style="24" bestFit="1" customWidth="1"/>
    <col min="13" max="13" width="7.33203125" style="28" customWidth="1"/>
    <col min="14" max="14" width="7.33203125" style="24" customWidth="1"/>
    <col min="15" max="15" width="11.88671875" style="24" bestFit="1" customWidth="1"/>
    <col min="16" max="16384" width="8.88671875" style="24"/>
  </cols>
  <sheetData>
    <row r="5" spans="1:15">
      <c r="B5" s="64" t="s">
        <v>99</v>
      </c>
      <c r="C5" s="64"/>
      <c r="D5" s="64"/>
      <c r="E5" s="64"/>
      <c r="F5" s="64"/>
      <c r="G5" s="64"/>
    </row>
    <row r="7" spans="1:15" s="30" customFormat="1" ht="14.25">
      <c r="A7" s="29" t="s">
        <v>8</v>
      </c>
      <c r="B7" s="29" t="s">
        <v>9</v>
      </c>
      <c r="C7" s="29" t="s">
        <v>10</v>
      </c>
      <c r="D7" s="65" t="s">
        <v>100</v>
      </c>
      <c r="E7" s="66"/>
      <c r="F7" s="67"/>
      <c r="G7" s="68" t="s">
        <v>101</v>
      </c>
      <c r="H7" s="69"/>
      <c r="I7" s="70"/>
      <c r="J7" s="71" t="s">
        <v>102</v>
      </c>
      <c r="K7" s="72"/>
      <c r="L7" s="73"/>
      <c r="M7" s="71" t="s">
        <v>103</v>
      </c>
      <c r="N7" s="72"/>
      <c r="O7" s="73"/>
    </row>
    <row r="8" spans="1:15" s="48" customFormat="1" ht="21" customHeight="1">
      <c r="A8" s="29"/>
      <c r="B8" s="29"/>
      <c r="C8" s="29"/>
      <c r="D8" s="32" t="s">
        <v>104</v>
      </c>
      <c r="E8" s="45" t="s">
        <v>105</v>
      </c>
      <c r="F8" s="46" t="s">
        <v>106</v>
      </c>
      <c r="G8" s="32" t="s">
        <v>104</v>
      </c>
      <c r="H8" s="45" t="s">
        <v>105</v>
      </c>
      <c r="I8" s="46" t="s">
        <v>106</v>
      </c>
      <c r="J8" s="31" t="s">
        <v>104</v>
      </c>
      <c r="K8" s="29" t="s">
        <v>107</v>
      </c>
      <c r="L8" s="29" t="s">
        <v>106</v>
      </c>
      <c r="M8" s="32"/>
      <c r="N8" s="45"/>
      <c r="O8" s="45"/>
    </row>
    <row r="9" spans="1:15">
      <c r="A9" s="29" t="s">
        <v>14</v>
      </c>
      <c r="B9" s="36" t="s">
        <v>15</v>
      </c>
      <c r="C9" s="37" t="s">
        <v>16</v>
      </c>
      <c r="D9" s="38"/>
      <c r="E9" s="38"/>
      <c r="F9" s="31">
        <f>(I9+L9+O9)/3</f>
        <v>12204296.296296297</v>
      </c>
      <c r="G9" s="39"/>
      <c r="H9" s="33"/>
      <c r="I9" s="40">
        <f>SUM(I10:I34)</f>
        <v>13397666.666666668</v>
      </c>
      <c r="J9" s="41"/>
      <c r="K9" s="40"/>
      <c r="L9" s="40">
        <f t="shared" ref="L9" si="0">SUM(L10:L34)</f>
        <v>10520888.888888888</v>
      </c>
      <c r="M9" s="41"/>
      <c r="N9" s="40"/>
      <c r="O9" s="40">
        <f t="shared" ref="O9" si="1">SUM(O10:O34)</f>
        <v>12694333.333333334</v>
      </c>
    </row>
    <row r="10" spans="1:15">
      <c r="A10" s="37">
        <v>1</v>
      </c>
      <c r="B10" s="42" t="s">
        <v>17</v>
      </c>
      <c r="C10" s="37" t="s">
        <v>18</v>
      </c>
      <c r="D10" s="38"/>
      <c r="E10" s="38"/>
      <c r="F10" s="38">
        <f>(I10+L10+O10)/3</f>
        <v>2108785.1851851852</v>
      </c>
      <c r="G10" s="39">
        <v>96.666666666666671</v>
      </c>
      <c r="H10" s="33">
        <v>23600</v>
      </c>
      <c r="I10" s="34">
        <v>2279333.3333333335</v>
      </c>
      <c r="J10" s="43">
        <v>145.33333333333334</v>
      </c>
      <c r="K10" s="44">
        <v>16066.666666666666</v>
      </c>
      <c r="L10" s="44">
        <v>2335022.2222222225</v>
      </c>
      <c r="M10" s="35">
        <v>82.666666666666671</v>
      </c>
      <c r="N10" s="33">
        <v>20666.666666666668</v>
      </c>
      <c r="O10" s="33">
        <v>1712000</v>
      </c>
    </row>
    <row r="11" spans="1:15">
      <c r="A11" s="37">
        <v>2</v>
      </c>
      <c r="B11" s="42" t="s">
        <v>19</v>
      </c>
      <c r="C11" s="37" t="s">
        <v>16</v>
      </c>
      <c r="D11" s="38"/>
      <c r="E11" s="38"/>
      <c r="F11" s="38">
        <f t="shared" ref="F11:F24" si="2">(I11+L11+O11)/3</f>
        <v>3986666.6666666665</v>
      </c>
      <c r="G11" s="32">
        <v>29.733333333333334</v>
      </c>
      <c r="H11" s="33">
        <v>150000</v>
      </c>
      <c r="I11" s="24">
        <v>4460000</v>
      </c>
      <c r="J11" s="43">
        <v>20</v>
      </c>
      <c r="K11" s="44">
        <v>150000</v>
      </c>
      <c r="L11" s="44">
        <v>3000000</v>
      </c>
      <c r="M11" s="35">
        <v>30</v>
      </c>
      <c r="N11" s="33">
        <v>150000</v>
      </c>
      <c r="O11" s="33">
        <v>4500000</v>
      </c>
    </row>
    <row r="12" spans="1:15">
      <c r="A12" s="37">
        <v>3</v>
      </c>
      <c r="B12" s="42" t="s">
        <v>20</v>
      </c>
      <c r="C12" s="37"/>
      <c r="D12" s="38"/>
      <c r="E12" s="38"/>
      <c r="F12" s="38">
        <f t="shared" si="2"/>
        <v>0</v>
      </c>
      <c r="G12" s="39"/>
      <c r="H12" s="33"/>
      <c r="I12" s="34"/>
      <c r="J12" s="43"/>
      <c r="K12" s="44"/>
      <c r="L12" s="44"/>
      <c r="M12" s="35"/>
      <c r="N12" s="33"/>
      <c r="O12" s="33"/>
    </row>
    <row r="13" spans="1:15">
      <c r="A13" s="37"/>
      <c r="B13" s="42" t="s">
        <v>21</v>
      </c>
      <c r="C13" s="37" t="s">
        <v>18</v>
      </c>
      <c r="D13" s="38"/>
      <c r="E13" s="38"/>
      <c r="F13" s="38">
        <f t="shared" si="2"/>
        <v>260000</v>
      </c>
      <c r="G13" s="39">
        <v>30</v>
      </c>
      <c r="H13" s="33">
        <v>9000</v>
      </c>
      <c r="I13" s="34">
        <v>270000</v>
      </c>
      <c r="J13" s="43"/>
      <c r="K13" s="44"/>
      <c r="L13" s="44"/>
      <c r="M13" s="35">
        <v>56.666666666666664</v>
      </c>
      <c r="N13" s="33">
        <v>9000</v>
      </c>
      <c r="O13" s="33">
        <v>510000</v>
      </c>
    </row>
    <row r="14" spans="1:15">
      <c r="A14" s="37"/>
      <c r="B14" s="42" t="s">
        <v>22</v>
      </c>
      <c r="C14" s="37" t="s">
        <v>18</v>
      </c>
      <c r="D14" s="38"/>
      <c r="E14" s="38"/>
      <c r="F14" s="38">
        <f t="shared" si="2"/>
        <v>0</v>
      </c>
      <c r="G14" s="39"/>
      <c r="H14" s="33"/>
      <c r="I14" s="34"/>
      <c r="J14" s="43"/>
      <c r="K14" s="44"/>
      <c r="L14" s="44"/>
      <c r="M14" s="35"/>
      <c r="N14" s="33"/>
      <c r="O14" s="33"/>
    </row>
    <row r="15" spans="1:15">
      <c r="A15" s="37"/>
      <c r="B15" s="42" t="s">
        <v>108</v>
      </c>
      <c r="C15" s="37" t="s">
        <v>18</v>
      </c>
      <c r="D15" s="38"/>
      <c r="E15" s="38"/>
      <c r="F15" s="38">
        <f t="shared" si="2"/>
        <v>29555.555555555558</v>
      </c>
      <c r="G15" s="39">
        <v>6.666666666666667</v>
      </c>
      <c r="H15" s="33">
        <v>3800</v>
      </c>
      <c r="I15" s="34">
        <v>25333.333333333332</v>
      </c>
      <c r="J15" s="43"/>
      <c r="K15" s="44"/>
      <c r="L15" s="44"/>
      <c r="M15" s="35">
        <v>16.666666666666668</v>
      </c>
      <c r="N15" s="33">
        <v>3800</v>
      </c>
      <c r="O15" s="33">
        <v>63333.333333333336</v>
      </c>
    </row>
    <row r="16" spans="1:15">
      <c r="A16" s="37"/>
      <c r="B16" s="42" t="s">
        <v>109</v>
      </c>
      <c r="C16" s="37" t="s">
        <v>18</v>
      </c>
      <c r="D16" s="38"/>
      <c r="E16" s="38"/>
      <c r="F16" s="38">
        <f t="shared" si="2"/>
        <v>74666.666666666672</v>
      </c>
      <c r="G16" s="39">
        <v>14.666666666666666</v>
      </c>
      <c r="H16" s="33">
        <v>8000</v>
      </c>
      <c r="I16" s="34">
        <v>117333.33333333333</v>
      </c>
      <c r="J16" s="43"/>
      <c r="K16" s="44"/>
      <c r="L16" s="44"/>
      <c r="M16" s="35">
        <v>13.333333333333334</v>
      </c>
      <c r="N16" s="33">
        <v>8000</v>
      </c>
      <c r="O16" s="33">
        <v>106666.66666666667</v>
      </c>
    </row>
    <row r="17" spans="1:15">
      <c r="A17" s="37"/>
      <c r="B17" s="42" t="s">
        <v>25</v>
      </c>
      <c r="C17" s="37" t="s">
        <v>18</v>
      </c>
      <c r="D17" s="38"/>
      <c r="E17" s="38"/>
      <c r="F17" s="38">
        <f>(I17+L17+O17)/3</f>
        <v>3619955.5555555555</v>
      </c>
      <c r="G17" s="39">
        <v>363.33333333333331</v>
      </c>
      <c r="H17" s="33">
        <v>10133.333333333334</v>
      </c>
      <c r="I17" s="34">
        <v>3673333.3333333335</v>
      </c>
      <c r="J17" s="43">
        <v>341.33333333333331</v>
      </c>
      <c r="K17" s="44">
        <v>10400</v>
      </c>
      <c r="L17" s="44">
        <v>3549866.6666666665</v>
      </c>
      <c r="M17" s="35">
        <v>358.33333333333331</v>
      </c>
      <c r="N17" s="33">
        <v>10133.333333333334</v>
      </c>
      <c r="O17" s="33">
        <v>3636666.6666666665</v>
      </c>
    </row>
    <row r="18" spans="1:15">
      <c r="A18" s="37"/>
      <c r="B18" s="42" t="s">
        <v>26</v>
      </c>
      <c r="C18" s="37" t="s">
        <v>18</v>
      </c>
      <c r="D18" s="38"/>
      <c r="E18" s="38"/>
      <c r="F18" s="38">
        <f t="shared" si="2"/>
        <v>0</v>
      </c>
      <c r="G18" s="39"/>
      <c r="H18" s="33"/>
      <c r="I18" s="34"/>
      <c r="J18" s="43"/>
      <c r="K18" s="44"/>
      <c r="L18" s="44"/>
      <c r="M18" s="35"/>
      <c r="N18" s="33"/>
      <c r="O18" s="33"/>
    </row>
    <row r="19" spans="1:15" s="48" customFormat="1" ht="45">
      <c r="A19" s="37"/>
      <c r="B19" s="42" t="s">
        <v>27</v>
      </c>
      <c r="C19" s="37" t="s">
        <v>28</v>
      </c>
      <c r="D19" s="38"/>
      <c r="E19" s="38"/>
      <c r="F19" s="38">
        <f t="shared" si="2"/>
        <v>0</v>
      </c>
      <c r="G19" s="39"/>
      <c r="H19" s="45"/>
      <c r="I19" s="46"/>
      <c r="J19" s="39"/>
      <c r="K19" s="47"/>
      <c r="L19" s="47"/>
      <c r="M19" s="32"/>
      <c r="N19" s="45"/>
      <c r="O19" s="45"/>
    </row>
    <row r="20" spans="1:15">
      <c r="A20" s="37">
        <v>4</v>
      </c>
      <c r="B20" s="42" t="s">
        <v>29</v>
      </c>
      <c r="C20" s="37" t="s">
        <v>16</v>
      </c>
      <c r="D20" s="38"/>
      <c r="E20" s="38"/>
      <c r="F20" s="38">
        <f t="shared" si="2"/>
        <v>0</v>
      </c>
      <c r="G20" s="39"/>
      <c r="H20" s="33"/>
      <c r="I20" s="34"/>
      <c r="J20" s="43"/>
      <c r="K20" s="44"/>
      <c r="L20" s="44"/>
      <c r="M20" s="35"/>
      <c r="N20" s="33"/>
      <c r="O20" s="33"/>
    </row>
    <row r="21" spans="1:15">
      <c r="A21" s="37">
        <v>5</v>
      </c>
      <c r="B21" s="42" t="s">
        <v>30</v>
      </c>
      <c r="C21" s="37" t="s">
        <v>16</v>
      </c>
      <c r="D21" s="38"/>
      <c r="E21" s="38"/>
      <c r="F21" s="38">
        <f t="shared" si="2"/>
        <v>0</v>
      </c>
      <c r="G21" s="39"/>
      <c r="H21" s="33"/>
      <c r="I21" s="34"/>
      <c r="J21" s="43"/>
      <c r="K21" s="44"/>
      <c r="L21" s="44"/>
      <c r="M21" s="35"/>
      <c r="N21" s="33"/>
      <c r="O21" s="33"/>
    </row>
    <row r="22" spans="1:15">
      <c r="A22" s="37"/>
      <c r="B22" s="42" t="s">
        <v>31</v>
      </c>
      <c r="C22" s="37" t="s">
        <v>16</v>
      </c>
      <c r="D22" s="38"/>
      <c r="E22" s="38"/>
      <c r="F22" s="38">
        <f t="shared" si="2"/>
        <v>13333.333333333334</v>
      </c>
      <c r="G22" s="39"/>
      <c r="H22" s="33"/>
      <c r="I22" s="34"/>
      <c r="J22" s="43"/>
      <c r="K22" s="44"/>
      <c r="L22" s="44"/>
      <c r="M22" s="35">
        <v>2</v>
      </c>
      <c r="N22" s="33">
        <v>20000</v>
      </c>
      <c r="O22" s="33">
        <v>40000</v>
      </c>
    </row>
    <row r="23" spans="1:15">
      <c r="A23" s="37"/>
      <c r="B23" s="42" t="s">
        <v>33</v>
      </c>
      <c r="C23" s="37" t="s">
        <v>16</v>
      </c>
      <c r="D23" s="38"/>
      <c r="E23" s="38"/>
      <c r="F23" s="38">
        <f t="shared" si="2"/>
        <v>0</v>
      </c>
      <c r="G23" s="39"/>
      <c r="H23" s="33"/>
      <c r="I23" s="34"/>
      <c r="J23" s="43"/>
      <c r="K23" s="44"/>
      <c r="L23" s="44"/>
      <c r="M23" s="35"/>
      <c r="N23" s="33"/>
      <c r="O23" s="33"/>
    </row>
    <row r="24" spans="1:15">
      <c r="A24" s="37"/>
      <c r="B24" s="42" t="s">
        <v>34</v>
      </c>
      <c r="C24" s="37" t="s">
        <v>16</v>
      </c>
      <c r="D24" s="38"/>
      <c r="E24" s="38"/>
      <c r="F24" s="38">
        <f t="shared" si="2"/>
        <v>579111.11111111112</v>
      </c>
      <c r="G24" s="39">
        <v>17.2</v>
      </c>
      <c r="H24" s="33">
        <v>34466.666666666664</v>
      </c>
      <c r="I24" s="34">
        <v>592333.33333333337</v>
      </c>
      <c r="J24" s="43">
        <v>20</v>
      </c>
      <c r="K24" s="44">
        <v>30133.333333333332</v>
      </c>
      <c r="L24" s="44">
        <v>602666.66666666663</v>
      </c>
      <c r="M24" s="35">
        <v>19.666666666666668</v>
      </c>
      <c r="N24" s="33">
        <v>27733.333333333332</v>
      </c>
      <c r="O24" s="33">
        <v>542333.33333333337</v>
      </c>
    </row>
    <row r="25" spans="1:15">
      <c r="A25" s="37"/>
      <c r="B25" s="42" t="s">
        <v>35</v>
      </c>
      <c r="C25" s="37" t="s">
        <v>16</v>
      </c>
      <c r="D25" s="38"/>
      <c r="E25" s="38"/>
      <c r="F25" s="38"/>
      <c r="G25" s="39"/>
      <c r="H25" s="33"/>
      <c r="I25" s="34"/>
      <c r="J25" s="43"/>
      <c r="K25" s="44"/>
      <c r="L25" s="44"/>
      <c r="M25" s="35"/>
      <c r="N25" s="33"/>
      <c r="O25" s="33"/>
    </row>
    <row r="26" spans="1:15">
      <c r="A26" s="37">
        <v>6</v>
      </c>
      <c r="B26" s="42" t="s">
        <v>36</v>
      </c>
      <c r="C26" s="37"/>
      <c r="D26" s="38"/>
      <c r="E26" s="38"/>
      <c r="F26" s="38"/>
      <c r="G26" s="39"/>
      <c r="H26" s="33"/>
      <c r="I26" s="34"/>
      <c r="J26" s="43"/>
      <c r="K26" s="44"/>
      <c r="L26" s="44"/>
      <c r="M26" s="35"/>
      <c r="N26" s="33"/>
      <c r="O26" s="33"/>
    </row>
    <row r="27" spans="1:15">
      <c r="A27" s="37">
        <v>7</v>
      </c>
      <c r="B27" s="42" t="s">
        <v>37</v>
      </c>
      <c r="C27" s="37"/>
      <c r="D27" s="38"/>
      <c r="E27" s="38"/>
      <c r="F27" s="38"/>
      <c r="G27" s="39"/>
      <c r="H27" s="33"/>
      <c r="I27" s="34"/>
      <c r="J27" s="43"/>
      <c r="K27" s="44"/>
      <c r="L27" s="44"/>
      <c r="M27" s="35"/>
      <c r="N27" s="33"/>
      <c r="O27" s="33"/>
    </row>
    <row r="28" spans="1:15">
      <c r="A28" s="37"/>
      <c r="B28" s="42" t="s">
        <v>38</v>
      </c>
      <c r="C28" s="37" t="s">
        <v>16</v>
      </c>
      <c r="D28" s="38"/>
      <c r="E28" s="38"/>
      <c r="F28" s="38"/>
      <c r="G28" s="39"/>
      <c r="H28" s="33"/>
      <c r="I28" s="34"/>
      <c r="J28" s="43"/>
      <c r="K28" s="44"/>
      <c r="L28" s="44"/>
      <c r="M28" s="35"/>
      <c r="N28" s="33"/>
      <c r="O28" s="33"/>
    </row>
    <row r="29" spans="1:15">
      <c r="A29" s="37"/>
      <c r="B29" s="42" t="s">
        <v>39</v>
      </c>
      <c r="C29" s="37" t="s">
        <v>16</v>
      </c>
      <c r="D29" s="38"/>
      <c r="E29" s="38"/>
      <c r="F29" s="38"/>
      <c r="G29" s="39"/>
      <c r="H29" s="33"/>
      <c r="I29" s="34"/>
      <c r="J29" s="43"/>
      <c r="K29" s="44"/>
      <c r="L29" s="44"/>
      <c r="M29" s="35"/>
      <c r="N29" s="33"/>
      <c r="O29" s="33"/>
    </row>
    <row r="30" spans="1:15" ht="30">
      <c r="A30" s="37"/>
      <c r="B30" s="42" t="s">
        <v>40</v>
      </c>
      <c r="C30" s="37" t="s">
        <v>16</v>
      </c>
      <c r="D30" s="38"/>
      <c r="E30" s="38"/>
      <c r="F30" s="38"/>
      <c r="G30" s="39"/>
      <c r="H30" s="33"/>
      <c r="I30" s="34"/>
      <c r="J30" s="43"/>
      <c r="K30" s="44"/>
      <c r="L30" s="44"/>
      <c r="M30" s="35"/>
      <c r="N30" s="33"/>
      <c r="O30" s="33"/>
    </row>
    <row r="31" spans="1:15" ht="30">
      <c r="A31" s="37">
        <v>8</v>
      </c>
      <c r="B31" s="42" t="s">
        <v>41</v>
      </c>
      <c r="C31" s="37" t="s">
        <v>16</v>
      </c>
      <c r="D31" s="38"/>
      <c r="E31" s="38"/>
      <c r="F31" s="38"/>
      <c r="G31" s="39"/>
      <c r="H31" s="33"/>
      <c r="I31" s="34"/>
      <c r="J31" s="43"/>
      <c r="K31" s="44"/>
      <c r="L31" s="44"/>
      <c r="M31" s="35"/>
      <c r="N31" s="33"/>
      <c r="O31" s="33"/>
    </row>
    <row r="32" spans="1:15" ht="30">
      <c r="A32" s="37">
        <v>9</v>
      </c>
      <c r="B32" s="42" t="s">
        <v>42</v>
      </c>
      <c r="C32" s="37"/>
      <c r="D32" s="38"/>
      <c r="E32" s="38"/>
      <c r="F32" s="38"/>
      <c r="G32" s="39"/>
      <c r="H32" s="33"/>
      <c r="I32" s="34"/>
      <c r="J32" s="43"/>
      <c r="K32" s="44"/>
      <c r="L32" s="44"/>
      <c r="M32" s="35"/>
      <c r="N32" s="33"/>
      <c r="O32" s="33"/>
    </row>
    <row r="33" spans="1:15" ht="30">
      <c r="A33" s="37">
        <v>10</v>
      </c>
      <c r="B33" s="42" t="s">
        <v>43</v>
      </c>
      <c r="C33" s="37" t="s">
        <v>16</v>
      </c>
      <c r="D33" s="38"/>
      <c r="E33" s="38"/>
      <c r="F33" s="38"/>
      <c r="G33" s="39"/>
      <c r="H33" s="33"/>
      <c r="I33" s="34"/>
      <c r="J33" s="43"/>
      <c r="K33" s="44"/>
      <c r="L33" s="44"/>
      <c r="M33" s="35"/>
      <c r="N33" s="33"/>
      <c r="O33" s="33"/>
    </row>
    <row r="34" spans="1:15" s="48" customFormat="1" ht="45">
      <c r="A34" s="37">
        <v>11</v>
      </c>
      <c r="B34" s="42" t="s">
        <v>44</v>
      </c>
      <c r="C34" s="37" t="s">
        <v>16</v>
      </c>
      <c r="D34" s="38"/>
      <c r="E34" s="38"/>
      <c r="F34" s="38"/>
      <c r="G34" s="39"/>
      <c r="H34" s="45"/>
      <c r="I34" s="46">
        <v>1980000</v>
      </c>
      <c r="J34" s="39"/>
      <c r="K34" s="47"/>
      <c r="L34" s="47">
        <v>1033333.3333333334</v>
      </c>
      <c r="M34" s="32"/>
      <c r="N34" s="45"/>
      <c r="O34" s="45">
        <v>1583333.3333333333</v>
      </c>
    </row>
    <row r="35" spans="1:15">
      <c r="A35" s="37">
        <v>12</v>
      </c>
      <c r="B35" s="42" t="s">
        <v>45</v>
      </c>
      <c r="C35" s="37" t="s">
        <v>16</v>
      </c>
      <c r="D35" s="38"/>
      <c r="E35" s="38"/>
      <c r="F35" s="38"/>
      <c r="G35" s="39"/>
      <c r="H35" s="33"/>
      <c r="I35" s="34"/>
      <c r="J35" s="43"/>
      <c r="K35" s="44"/>
      <c r="L35" s="44"/>
      <c r="M35" s="35"/>
      <c r="N35" s="33"/>
      <c r="O35" s="33">
        <v>0</v>
      </c>
    </row>
    <row r="36" spans="1:15">
      <c r="A36" s="29" t="s">
        <v>46</v>
      </c>
      <c r="B36" s="36" t="s">
        <v>47</v>
      </c>
      <c r="C36" s="37" t="s">
        <v>48</v>
      </c>
      <c r="D36" s="38"/>
      <c r="E36" s="38"/>
      <c r="F36" s="31">
        <f>SUM(F37:F50)</f>
        <v>9161111.1111111101</v>
      </c>
      <c r="G36" s="31"/>
      <c r="H36" s="31"/>
      <c r="I36" s="31">
        <f t="shared" ref="I36:L36" si="3">SUM(I37:I50)</f>
        <v>7250000</v>
      </c>
      <c r="J36" s="31"/>
      <c r="K36" s="31"/>
      <c r="L36" s="31">
        <f t="shared" si="3"/>
        <v>13160000</v>
      </c>
      <c r="M36" s="31"/>
      <c r="N36" s="31"/>
      <c r="O36" s="31">
        <f>SUM(O37:O50)</f>
        <v>7073333.333333334</v>
      </c>
    </row>
    <row r="37" spans="1:15" ht="30">
      <c r="A37" s="37"/>
      <c r="B37" s="42" t="s">
        <v>49</v>
      </c>
      <c r="C37" s="37" t="s">
        <v>48</v>
      </c>
      <c r="D37" s="38"/>
      <c r="E37" s="38"/>
      <c r="F37" s="38"/>
      <c r="G37" s="32"/>
      <c r="H37" s="33"/>
      <c r="J37" s="43"/>
      <c r="K37" s="44"/>
      <c r="L37" s="44"/>
      <c r="M37" s="35"/>
      <c r="N37" s="33"/>
      <c r="O37" s="33"/>
    </row>
    <row r="38" spans="1:15">
      <c r="A38" s="37"/>
      <c r="B38" s="42" t="s">
        <v>50</v>
      </c>
      <c r="C38" s="37" t="s">
        <v>48</v>
      </c>
      <c r="D38" s="38"/>
      <c r="E38" s="38"/>
      <c r="F38" s="38">
        <f t="shared" ref="F38:F50" si="4">D38*E38</f>
        <v>0</v>
      </c>
      <c r="G38" s="39"/>
      <c r="H38" s="33"/>
      <c r="I38" s="34"/>
      <c r="J38" s="43"/>
      <c r="K38" s="44"/>
      <c r="L38" s="44"/>
      <c r="M38" s="35"/>
      <c r="N38" s="33"/>
      <c r="O38" s="33"/>
    </row>
    <row r="39" spans="1:15" ht="30">
      <c r="A39" s="37"/>
      <c r="B39" s="42" t="s">
        <v>51</v>
      </c>
      <c r="C39" s="37" t="s">
        <v>48</v>
      </c>
      <c r="D39" s="38"/>
      <c r="E39" s="38"/>
      <c r="F39" s="38">
        <f>(I39+L39+O39)/3</f>
        <v>2510000</v>
      </c>
      <c r="G39" s="39">
        <v>5.1333333333333337</v>
      </c>
      <c r="H39" s="33">
        <v>150000</v>
      </c>
      <c r="I39" s="34">
        <v>770000</v>
      </c>
      <c r="J39" s="43">
        <v>40</v>
      </c>
      <c r="K39" s="44">
        <v>150000</v>
      </c>
      <c r="L39" s="44">
        <v>6000000</v>
      </c>
      <c r="M39" s="35">
        <v>5.0666666666666664</v>
      </c>
      <c r="N39" s="33">
        <v>150000</v>
      </c>
      <c r="O39" s="33">
        <v>760000</v>
      </c>
    </row>
    <row r="40" spans="1:15">
      <c r="A40" s="37"/>
      <c r="B40" s="42" t="s">
        <v>52</v>
      </c>
      <c r="C40" s="37" t="s">
        <v>48</v>
      </c>
      <c r="D40" s="38"/>
      <c r="E40" s="38"/>
      <c r="F40" s="38">
        <f t="shared" ref="F40:F48" si="5">(I40+L40+O40)/3</f>
        <v>650000</v>
      </c>
      <c r="G40" s="39">
        <v>6.333333333333333</v>
      </c>
      <c r="H40" s="33">
        <v>150000</v>
      </c>
      <c r="I40" s="34">
        <v>950000</v>
      </c>
      <c r="J40" s="43"/>
      <c r="K40" s="44"/>
      <c r="L40" s="44"/>
      <c r="M40" s="35">
        <v>6.666666666666667</v>
      </c>
      <c r="N40" s="33">
        <v>150000</v>
      </c>
      <c r="O40" s="33">
        <v>1000000</v>
      </c>
    </row>
    <row r="41" spans="1:15">
      <c r="A41" s="37"/>
      <c r="B41" s="42" t="s">
        <v>53</v>
      </c>
      <c r="C41" s="37" t="s">
        <v>48</v>
      </c>
      <c r="D41" s="38"/>
      <c r="E41" s="38"/>
      <c r="F41" s="38">
        <f t="shared" si="5"/>
        <v>1283333.3333333333</v>
      </c>
      <c r="G41" s="39">
        <v>8.3333333333333339</v>
      </c>
      <c r="H41" s="33">
        <v>150000</v>
      </c>
      <c r="I41" s="34">
        <v>1250000</v>
      </c>
      <c r="J41" s="43">
        <v>10</v>
      </c>
      <c r="K41" s="44">
        <v>150000</v>
      </c>
      <c r="L41" s="44">
        <v>1500000</v>
      </c>
      <c r="M41" s="35">
        <v>7.666666666666667</v>
      </c>
      <c r="N41" s="33">
        <v>150000</v>
      </c>
      <c r="O41" s="33">
        <v>1100000</v>
      </c>
    </row>
    <row r="42" spans="1:15">
      <c r="A42" s="37"/>
      <c r="B42" s="42" t="s">
        <v>54</v>
      </c>
      <c r="C42" s="37"/>
      <c r="D42" s="38"/>
      <c r="E42" s="38"/>
      <c r="F42" s="38">
        <f t="shared" si="5"/>
        <v>333333.33333333331</v>
      </c>
      <c r="G42" s="39">
        <v>2.2666666666666666</v>
      </c>
      <c r="H42" s="33">
        <v>150000</v>
      </c>
      <c r="I42" s="34">
        <v>340000</v>
      </c>
      <c r="J42" s="43">
        <v>2</v>
      </c>
      <c r="K42" s="44">
        <v>150000</v>
      </c>
      <c r="L42" s="44">
        <v>300000</v>
      </c>
      <c r="M42" s="35">
        <v>2.4</v>
      </c>
      <c r="N42" s="33">
        <v>150000</v>
      </c>
      <c r="O42" s="33">
        <v>360000</v>
      </c>
    </row>
    <row r="43" spans="1:15">
      <c r="A43" s="37"/>
      <c r="B43" s="42" t="s">
        <v>55</v>
      </c>
      <c r="C43" s="37" t="s">
        <v>48</v>
      </c>
      <c r="D43" s="38"/>
      <c r="E43" s="38"/>
      <c r="F43" s="38">
        <f t="shared" si="5"/>
        <v>0</v>
      </c>
      <c r="G43" s="39"/>
      <c r="H43" s="33"/>
      <c r="I43" s="34"/>
      <c r="J43" s="43"/>
      <c r="K43" s="44"/>
      <c r="L43" s="44"/>
      <c r="M43" s="35"/>
      <c r="N43" s="33"/>
      <c r="O43" s="33"/>
    </row>
    <row r="44" spans="1:15">
      <c r="A44" s="37"/>
      <c r="B44" s="42" t="s">
        <v>56</v>
      </c>
      <c r="C44" s="37" t="s">
        <v>48</v>
      </c>
      <c r="D44" s="38"/>
      <c r="E44" s="38"/>
      <c r="F44" s="38">
        <f t="shared" si="5"/>
        <v>397777.77777777775</v>
      </c>
      <c r="G44" s="39">
        <v>1.8</v>
      </c>
      <c r="H44" s="33">
        <v>200000</v>
      </c>
      <c r="I44" s="34">
        <v>360000</v>
      </c>
      <c r="J44" s="43">
        <v>2</v>
      </c>
      <c r="K44" s="44">
        <v>200000</v>
      </c>
      <c r="L44" s="44">
        <v>400000</v>
      </c>
      <c r="M44" s="35">
        <v>2.2000000000000002</v>
      </c>
      <c r="N44" s="33">
        <v>200000</v>
      </c>
      <c r="O44" s="33">
        <v>433333.33333333331</v>
      </c>
    </row>
    <row r="45" spans="1:15">
      <c r="A45" s="37"/>
      <c r="B45" s="42" t="s">
        <v>57</v>
      </c>
      <c r="C45" s="37" t="s">
        <v>48</v>
      </c>
      <c r="D45" s="38"/>
      <c r="E45" s="38"/>
      <c r="F45" s="38">
        <f t="shared" si="5"/>
        <v>3030000</v>
      </c>
      <c r="G45" s="39">
        <v>20.733333333333334</v>
      </c>
      <c r="H45" s="33">
        <v>150000</v>
      </c>
      <c r="I45" s="34">
        <v>3110000</v>
      </c>
      <c r="J45" s="43">
        <v>20</v>
      </c>
      <c r="K45" s="44">
        <v>150000</v>
      </c>
      <c r="L45" s="44">
        <v>3000000</v>
      </c>
      <c r="M45" s="35">
        <v>19.866666666666667</v>
      </c>
      <c r="N45" s="33">
        <v>150000</v>
      </c>
      <c r="O45" s="33">
        <v>2980000</v>
      </c>
    </row>
    <row r="46" spans="1:15">
      <c r="A46" s="37"/>
      <c r="B46" s="42" t="s">
        <v>58</v>
      </c>
      <c r="C46" s="37" t="s">
        <v>48</v>
      </c>
      <c r="D46" s="38"/>
      <c r="E46" s="38"/>
      <c r="F46" s="38">
        <f t="shared" si="5"/>
        <v>496666.66666666669</v>
      </c>
      <c r="G46" s="39"/>
      <c r="H46" s="33"/>
      <c r="I46" s="34"/>
      <c r="J46" s="43">
        <v>9.9333333333333336</v>
      </c>
      <c r="K46" s="44">
        <v>150000</v>
      </c>
      <c r="L46" s="44">
        <v>1490000</v>
      </c>
      <c r="M46" s="35"/>
      <c r="N46" s="33"/>
      <c r="O46" s="33"/>
    </row>
    <row r="47" spans="1:15">
      <c r="A47" s="37"/>
      <c r="B47" s="42" t="s">
        <v>59</v>
      </c>
      <c r="C47" s="37" t="s">
        <v>48</v>
      </c>
      <c r="D47" s="38"/>
      <c r="E47" s="38"/>
      <c r="F47" s="38">
        <f t="shared" si="5"/>
        <v>0</v>
      </c>
      <c r="G47" s="39"/>
      <c r="H47" s="33"/>
      <c r="I47" s="34"/>
      <c r="J47" s="43"/>
      <c r="K47" s="44"/>
      <c r="L47" s="44"/>
      <c r="M47" s="35"/>
      <c r="N47" s="33"/>
      <c r="O47" s="33"/>
    </row>
    <row r="48" spans="1:15">
      <c r="A48" s="37"/>
      <c r="B48" s="42" t="s">
        <v>60</v>
      </c>
      <c r="C48" s="37" t="s">
        <v>48</v>
      </c>
      <c r="D48" s="38"/>
      <c r="E48" s="38"/>
      <c r="F48" s="38">
        <f t="shared" si="5"/>
        <v>460000</v>
      </c>
      <c r="G48" s="39">
        <v>3.1333333333333333</v>
      </c>
      <c r="H48" s="33">
        <v>150000</v>
      </c>
      <c r="I48" s="34">
        <v>470000</v>
      </c>
      <c r="J48" s="43">
        <v>3.1333333333333333</v>
      </c>
      <c r="K48" s="44">
        <v>150000</v>
      </c>
      <c r="L48" s="44">
        <v>470000</v>
      </c>
      <c r="M48" s="35">
        <v>2.9333333333333331</v>
      </c>
      <c r="N48" s="33">
        <v>150000</v>
      </c>
      <c r="O48" s="33">
        <v>440000</v>
      </c>
    </row>
    <row r="49" spans="1:15">
      <c r="A49" s="37"/>
      <c r="B49" s="42" t="s">
        <v>61</v>
      </c>
      <c r="C49" s="37" t="s">
        <v>48</v>
      </c>
      <c r="D49" s="38">
        <f t="shared" ref="D49:E50" si="6">(G49+J49+M49)/3</f>
        <v>0</v>
      </c>
      <c r="E49" s="38">
        <f t="shared" si="6"/>
        <v>0</v>
      </c>
      <c r="F49" s="38">
        <f t="shared" si="4"/>
        <v>0</v>
      </c>
      <c r="G49" s="39"/>
      <c r="H49" s="33"/>
      <c r="I49" s="34"/>
      <c r="J49" s="43"/>
      <c r="K49" s="44"/>
      <c r="L49" s="44"/>
      <c r="M49" s="35"/>
      <c r="N49" s="33"/>
      <c r="O49" s="33"/>
    </row>
    <row r="50" spans="1:15">
      <c r="A50" s="37"/>
      <c r="B50" s="42" t="s">
        <v>62</v>
      </c>
      <c r="C50" s="37" t="s">
        <v>48</v>
      </c>
      <c r="D50" s="38">
        <f t="shared" si="6"/>
        <v>0</v>
      </c>
      <c r="E50" s="38">
        <f t="shared" si="6"/>
        <v>0</v>
      </c>
      <c r="F50" s="38">
        <f t="shared" si="4"/>
        <v>0</v>
      </c>
      <c r="G50" s="39"/>
      <c r="H50" s="33"/>
      <c r="I50" s="34"/>
      <c r="J50" s="43"/>
      <c r="K50" s="44"/>
      <c r="L50" s="44"/>
      <c r="M50" s="35"/>
      <c r="N50" s="33"/>
      <c r="O50" s="33"/>
    </row>
    <row r="51" spans="1:15" ht="28.5">
      <c r="A51" s="29" t="s">
        <v>63</v>
      </c>
      <c r="B51" s="36" t="s">
        <v>64</v>
      </c>
      <c r="C51" s="29" t="s">
        <v>16</v>
      </c>
      <c r="D51" s="31"/>
      <c r="E51" s="31"/>
      <c r="F51" s="31"/>
      <c r="G51" s="39"/>
      <c r="H51" s="33"/>
      <c r="I51" s="34"/>
      <c r="J51" s="43"/>
      <c r="K51" s="44"/>
      <c r="L51" s="44"/>
      <c r="M51" s="35"/>
      <c r="N51" s="33"/>
      <c r="O51" s="33"/>
    </row>
    <row r="52" spans="1:15" ht="28.5">
      <c r="A52" s="29" t="s">
        <v>65</v>
      </c>
      <c r="B52" s="36" t="s">
        <v>66</v>
      </c>
      <c r="C52" s="29" t="s">
        <v>16</v>
      </c>
      <c r="D52" s="31"/>
      <c r="E52" s="31"/>
      <c r="F52" s="31"/>
      <c r="G52" s="39"/>
      <c r="H52" s="33"/>
      <c r="I52" s="34"/>
      <c r="J52" s="43"/>
      <c r="K52" s="44"/>
      <c r="L52" s="44"/>
      <c r="M52" s="35"/>
      <c r="N52" s="33"/>
      <c r="O52" s="33"/>
    </row>
    <row r="53" spans="1:15" ht="28.5">
      <c r="A53" s="29" t="s">
        <v>67</v>
      </c>
      <c r="B53" s="36" t="s">
        <v>68</v>
      </c>
      <c r="C53" s="29" t="s">
        <v>16</v>
      </c>
      <c r="D53" s="31"/>
      <c r="E53" s="31"/>
      <c r="F53" s="31">
        <f>F36+F9</f>
        <v>21365407.407407407</v>
      </c>
      <c r="G53" s="31">
        <f t="shared" ref="G53:O53" si="7">G36+G9</f>
        <v>0</v>
      </c>
      <c r="H53" s="31">
        <f t="shared" si="7"/>
        <v>0</v>
      </c>
      <c r="I53" s="31">
        <f t="shared" si="7"/>
        <v>20647666.666666668</v>
      </c>
      <c r="J53" s="31">
        <f t="shared" si="7"/>
        <v>0</v>
      </c>
      <c r="K53" s="31">
        <f t="shared" si="7"/>
        <v>0</v>
      </c>
      <c r="L53" s="31">
        <f t="shared" si="7"/>
        <v>23680888.888888888</v>
      </c>
      <c r="M53" s="31">
        <f t="shared" si="7"/>
        <v>0</v>
      </c>
      <c r="N53" s="31">
        <f t="shared" si="7"/>
        <v>0</v>
      </c>
      <c r="O53" s="31">
        <f t="shared" si="7"/>
        <v>19767666.666666668</v>
      </c>
    </row>
    <row r="54" spans="1:15" s="49" customFormat="1" ht="14.25">
      <c r="A54" s="29" t="s">
        <v>69</v>
      </c>
      <c r="B54" s="36" t="s">
        <v>70</v>
      </c>
      <c r="C54" s="29" t="s">
        <v>18</v>
      </c>
      <c r="D54" s="31"/>
      <c r="E54" s="31"/>
      <c r="F54" s="31">
        <f>(I54+L54+O54)/3</f>
        <v>2881.7111111111121</v>
      </c>
      <c r="G54" s="39"/>
      <c r="H54" s="44"/>
      <c r="I54" s="40">
        <v>2803.8</v>
      </c>
      <c r="J54" s="43"/>
      <c r="K54" s="44"/>
      <c r="L54" s="44">
        <v>3346.6666666666665</v>
      </c>
      <c r="M54" s="43"/>
      <c r="N54" s="44"/>
      <c r="O54" s="44">
        <v>2494.6666666666702</v>
      </c>
    </row>
    <row r="55" spans="1:15">
      <c r="A55" s="29" t="s">
        <v>71</v>
      </c>
      <c r="B55" s="36" t="s">
        <v>72</v>
      </c>
      <c r="C55" s="29" t="s">
        <v>73</v>
      </c>
      <c r="D55" s="31"/>
      <c r="E55" s="31"/>
      <c r="F55" s="31">
        <f>F53/F54</f>
        <v>7414.1392331202369</v>
      </c>
      <c r="G55" s="39"/>
      <c r="H55" s="33"/>
      <c r="I55" s="34">
        <f>I53/I54</f>
        <v>7364.1724326509257</v>
      </c>
      <c r="J55" s="43"/>
      <c r="K55" s="44"/>
      <c r="L55" s="44">
        <f>L53/L54</f>
        <v>7075.962815405047</v>
      </c>
      <c r="M55" s="35"/>
      <c r="N55" s="33"/>
      <c r="O55" s="33">
        <f>O53/O54</f>
        <v>7923.9711384286375</v>
      </c>
    </row>
    <row r="56" spans="1:15">
      <c r="A56" s="29" t="s">
        <v>74</v>
      </c>
      <c r="B56" s="36" t="s">
        <v>75</v>
      </c>
      <c r="C56" s="29" t="s">
        <v>73</v>
      </c>
      <c r="D56" s="31"/>
      <c r="E56" s="31"/>
      <c r="F56" s="31">
        <f>(I56+L56+O56)/3</f>
        <v>6511.1111111111104</v>
      </c>
      <c r="G56" s="39"/>
      <c r="H56" s="33"/>
      <c r="I56" s="34">
        <v>6500</v>
      </c>
      <c r="J56" s="43"/>
      <c r="K56" s="44"/>
      <c r="L56" s="44">
        <v>6500</v>
      </c>
      <c r="M56" s="35"/>
      <c r="N56" s="33"/>
      <c r="O56" s="33">
        <v>6533.333333333333</v>
      </c>
    </row>
    <row r="57" spans="1:15">
      <c r="A57" s="37">
        <v>1</v>
      </c>
      <c r="B57" s="42" t="s">
        <v>76</v>
      </c>
      <c r="C57" s="37" t="s">
        <v>73</v>
      </c>
      <c r="D57" s="38"/>
      <c r="E57" s="38"/>
      <c r="F57" s="38">
        <v>6511.1</v>
      </c>
      <c r="G57" s="39"/>
      <c r="H57" s="33"/>
      <c r="I57" s="34">
        <v>6500</v>
      </c>
      <c r="J57" s="43"/>
      <c r="K57" s="44"/>
      <c r="L57" s="44">
        <v>6500</v>
      </c>
      <c r="M57" s="35"/>
      <c r="N57" s="33"/>
      <c r="O57" s="33">
        <v>6533.333333333333</v>
      </c>
    </row>
    <row r="58" spans="1:15">
      <c r="A58" s="37">
        <v>2</v>
      </c>
      <c r="B58" s="42" t="s">
        <v>77</v>
      </c>
      <c r="C58" s="37" t="s">
        <v>73</v>
      </c>
      <c r="D58" s="38"/>
      <c r="E58" s="38"/>
      <c r="F58" s="38"/>
      <c r="G58" s="39"/>
      <c r="H58" s="33"/>
      <c r="I58" s="34"/>
      <c r="J58" s="43"/>
      <c r="K58" s="44"/>
      <c r="L58" s="44">
        <v>0</v>
      </c>
      <c r="M58" s="35"/>
      <c r="N58" s="33"/>
      <c r="O58" s="33">
        <v>0</v>
      </c>
    </row>
    <row r="59" spans="1:15">
      <c r="A59" s="29" t="s">
        <v>78</v>
      </c>
      <c r="B59" s="36" t="s">
        <v>79</v>
      </c>
      <c r="C59" s="29" t="s">
        <v>16</v>
      </c>
      <c r="D59" s="31"/>
      <c r="E59" s="31"/>
      <c r="F59" s="31">
        <f>F54*F56</f>
        <v>18763141.234567907</v>
      </c>
      <c r="G59" s="39"/>
      <c r="H59" s="33"/>
      <c r="I59" s="34">
        <f>I54*I56</f>
        <v>18224700</v>
      </c>
      <c r="J59" s="43"/>
      <c r="K59" s="44"/>
      <c r="L59" s="44">
        <f>L54*L56</f>
        <v>21753333.333333332</v>
      </c>
      <c r="M59" s="35"/>
      <c r="N59" s="33"/>
      <c r="O59" s="33">
        <f>O54*O57</f>
        <v>16298488.88888891</v>
      </c>
    </row>
    <row r="60" spans="1:15">
      <c r="A60" s="29" t="s">
        <v>80</v>
      </c>
      <c r="B60" s="36" t="s">
        <v>81</v>
      </c>
      <c r="C60" s="29" t="s">
        <v>16</v>
      </c>
      <c r="D60" s="31"/>
      <c r="E60" s="31"/>
      <c r="F60" s="31">
        <f>F59-F53</f>
        <v>-2602266.1728395</v>
      </c>
      <c r="G60" s="39"/>
      <c r="H60" s="33"/>
      <c r="I60" s="34">
        <f>I59-I53</f>
        <v>-2422966.6666666679</v>
      </c>
      <c r="J60" s="43"/>
      <c r="K60" s="44"/>
      <c r="L60" s="44">
        <f>L59-L53</f>
        <v>-1927555.555555556</v>
      </c>
      <c r="M60" s="35"/>
      <c r="N60" s="33"/>
      <c r="O60" s="33">
        <f>O59-O53</f>
        <v>-3469177.7777777575</v>
      </c>
    </row>
    <row r="61" spans="1:15" ht="30">
      <c r="A61" s="37">
        <v>1</v>
      </c>
      <c r="B61" s="42" t="s">
        <v>82</v>
      </c>
      <c r="C61" s="37" t="s">
        <v>83</v>
      </c>
      <c r="D61" s="38"/>
      <c r="E61" s="38"/>
      <c r="F61" s="50">
        <f>F60/F53</f>
        <v>-0.1217981067815862</v>
      </c>
      <c r="G61" s="39"/>
      <c r="H61" s="33"/>
      <c r="I61" s="34"/>
      <c r="J61" s="35"/>
      <c r="K61" s="33"/>
      <c r="L61" s="44"/>
      <c r="M61" s="35"/>
      <c r="N61" s="33"/>
      <c r="O61" s="33"/>
    </row>
    <row r="62" spans="1:15" ht="30">
      <c r="A62" s="37">
        <v>2</v>
      </c>
      <c r="B62" s="42" t="s">
        <v>84</v>
      </c>
      <c r="C62" s="37" t="s">
        <v>83</v>
      </c>
      <c r="D62" s="38"/>
      <c r="E62" s="38"/>
      <c r="F62" s="50">
        <f>F60/F59</f>
        <v>-0.13869032590583849</v>
      </c>
      <c r="G62" s="39"/>
      <c r="H62" s="33"/>
      <c r="I62" s="34"/>
      <c r="J62" s="35"/>
      <c r="K62" s="33"/>
      <c r="L62" s="44"/>
      <c r="M62" s="35"/>
      <c r="N62" s="33"/>
      <c r="O62" s="33"/>
    </row>
    <row r="63" spans="1:15">
      <c r="F63" s="51"/>
    </row>
    <row r="64" spans="1:15">
      <c r="B64" s="24" t="s">
        <v>110</v>
      </c>
    </row>
  </sheetData>
  <mergeCells count="5">
    <mergeCell ref="B5:G5"/>
    <mergeCell ref="D7:F7"/>
    <mergeCell ref="G7:I7"/>
    <mergeCell ref="J7:L7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topLeftCell="A49" workbookViewId="0">
      <selection activeCell="C18" sqref="C18"/>
    </sheetView>
  </sheetViews>
  <sheetFormatPr defaultRowHeight="15"/>
  <cols>
    <col min="1" max="1" width="5.5546875" style="1" customWidth="1"/>
    <col min="2" max="2" width="27.21875" style="1" customWidth="1"/>
    <col min="3" max="3" width="9.44140625" style="1" customWidth="1"/>
    <col min="4" max="4" width="5.6640625" style="19" bestFit="1" customWidth="1"/>
    <col min="5" max="5" width="7.88671875" style="19" bestFit="1" customWidth="1"/>
    <col min="6" max="6" width="11" style="19" bestFit="1" customWidth="1"/>
    <col min="7" max="7" width="6.5546875" style="3" bestFit="1" customWidth="1"/>
    <col min="8" max="8" width="8.44140625" style="3" bestFit="1" customWidth="1"/>
    <col min="9" max="9" width="10.109375" style="20" bestFit="1" customWidth="1"/>
    <col min="10" max="10" width="6.5546875" style="2" bestFit="1" customWidth="1"/>
    <col min="11" max="11" width="8.109375" style="2" bestFit="1" customWidth="1"/>
    <col min="12" max="12" width="10.109375" style="2" bestFit="1" customWidth="1"/>
    <col min="13" max="13" width="6.6640625" style="3" bestFit="1" customWidth="1"/>
    <col min="14" max="14" width="8.109375" style="3" bestFit="1" customWidth="1"/>
    <col min="15" max="15" width="10.109375" style="3" bestFit="1" customWidth="1"/>
    <col min="16" max="20" width="13" style="1" customWidth="1"/>
    <col min="21" max="16384" width="8.88671875" style="1"/>
  </cols>
  <sheetData>
    <row r="2" spans="1: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60"/>
      <c r="B3" s="60"/>
      <c r="C3" s="60"/>
      <c r="D3" s="60"/>
      <c r="E3" s="60"/>
      <c r="F3" s="60"/>
      <c r="G3" s="60"/>
      <c r="H3" s="60"/>
      <c r="I3" s="60"/>
    </row>
    <row r="4" spans="1:15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5">
      <c r="A5" s="61" t="s">
        <v>2</v>
      </c>
      <c r="B5" s="61"/>
      <c r="C5" s="61"/>
      <c r="D5" s="61"/>
      <c r="E5" s="61"/>
      <c r="F5" s="61"/>
      <c r="G5" s="61"/>
      <c r="H5" s="61"/>
      <c r="I5" s="61"/>
    </row>
    <row r="6" spans="1:15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15" ht="18.75">
      <c r="A7" s="4"/>
      <c r="B7" s="4"/>
      <c r="C7" s="4"/>
      <c r="D7" s="56" t="s">
        <v>4</v>
      </c>
      <c r="E7" s="56"/>
      <c r="F7" s="56"/>
      <c r="G7" s="57" t="s">
        <v>5</v>
      </c>
      <c r="H7" s="57"/>
      <c r="I7" s="57"/>
      <c r="J7" s="58" t="s">
        <v>6</v>
      </c>
      <c r="K7" s="59"/>
      <c r="L7" s="59"/>
      <c r="M7" s="58" t="s">
        <v>7</v>
      </c>
      <c r="N7" s="59"/>
      <c r="O7" s="59"/>
    </row>
    <row r="8" spans="1:15" s="8" customFormat="1" ht="28.5">
      <c r="A8" s="5" t="s">
        <v>8</v>
      </c>
      <c r="B8" s="5" t="s">
        <v>9</v>
      </c>
      <c r="C8" s="5" t="s">
        <v>10</v>
      </c>
      <c r="D8" s="6" t="s">
        <v>11</v>
      </c>
      <c r="E8" s="6" t="s">
        <v>12</v>
      </c>
      <c r="F8" s="7" t="s">
        <v>13</v>
      </c>
      <c r="G8" s="6" t="s">
        <v>11</v>
      </c>
      <c r="H8" s="6" t="s">
        <v>12</v>
      </c>
      <c r="I8" s="7" t="s">
        <v>13</v>
      </c>
      <c r="J8" s="6" t="s">
        <v>11</v>
      </c>
      <c r="K8" s="6" t="s">
        <v>12</v>
      </c>
      <c r="L8" s="7" t="s">
        <v>13</v>
      </c>
      <c r="M8" s="6" t="s">
        <v>11</v>
      </c>
      <c r="N8" s="6" t="s">
        <v>12</v>
      </c>
      <c r="O8" s="7" t="s">
        <v>13</v>
      </c>
    </row>
    <row r="9" spans="1:15">
      <c r="A9" s="5">
        <v>-1</v>
      </c>
      <c r="B9" s="5">
        <v>-2</v>
      </c>
      <c r="C9" s="5">
        <v>-3</v>
      </c>
      <c r="D9" s="9"/>
      <c r="E9" s="9"/>
      <c r="F9" s="9"/>
      <c r="G9" s="10"/>
      <c r="H9" s="10"/>
      <c r="I9" s="11"/>
      <c r="J9" s="12"/>
      <c r="K9" s="12"/>
      <c r="L9" s="12"/>
      <c r="M9" s="12"/>
      <c r="N9" s="12"/>
      <c r="O9" s="12"/>
    </row>
    <row r="10" spans="1:15">
      <c r="A10" s="5" t="s">
        <v>14</v>
      </c>
      <c r="B10" s="13" t="s">
        <v>15</v>
      </c>
      <c r="C10" s="5" t="s">
        <v>16</v>
      </c>
      <c r="D10" s="9"/>
      <c r="E10" s="9"/>
      <c r="F10" s="9">
        <f>F11+F12+F13+F22+F21+F28+F32+F33+F34+F35</f>
        <v>16227798.941798942</v>
      </c>
      <c r="G10" s="14">
        <f>'[1]Hải Quy'!S8</f>
        <v>0</v>
      </c>
      <c r="H10" s="14">
        <f>'[1]Hải Quy'!T8</f>
        <v>0</v>
      </c>
      <c r="I10" s="11">
        <f>'[1]Hải Quy'!AJ8</f>
        <v>18406266.666666668</v>
      </c>
      <c r="J10" s="12">
        <v>0</v>
      </c>
      <c r="K10" s="12">
        <v>0</v>
      </c>
      <c r="L10" s="12">
        <v>14894666.666666666</v>
      </c>
      <c r="M10" s="12">
        <v>0</v>
      </c>
      <c r="N10" s="12">
        <v>0</v>
      </c>
      <c r="O10" s="12">
        <v>15337066.666666666</v>
      </c>
    </row>
    <row r="11" spans="1:15">
      <c r="A11" s="5">
        <v>1</v>
      </c>
      <c r="B11" s="13" t="s">
        <v>17</v>
      </c>
      <c r="C11" s="5" t="s">
        <v>18</v>
      </c>
      <c r="D11" s="9">
        <f>(G11+J11+M11)/3</f>
        <v>104.44444444444444</v>
      </c>
      <c r="E11" s="9">
        <f>(H11+K11+N11)/3</f>
        <v>14561.904761904763</v>
      </c>
      <c r="F11" s="9">
        <f>D11*E11</f>
        <v>1520910.0529100529</v>
      </c>
      <c r="G11" s="14">
        <f>'[1]Hải Quy'!S9</f>
        <v>93.333333333333329</v>
      </c>
      <c r="H11" s="14">
        <f>'[1]Hải Quy'!T9</f>
        <v>16685.714285714286</v>
      </c>
      <c r="I11" s="11">
        <f>'[1]Hải Quy'!AJ9</f>
        <v>1557333.3333333333</v>
      </c>
      <c r="J11" s="12">
        <v>120</v>
      </c>
      <c r="K11" s="12">
        <v>13000</v>
      </c>
      <c r="L11" s="12">
        <v>1560000</v>
      </c>
      <c r="M11" s="12">
        <v>100</v>
      </c>
      <c r="N11" s="12">
        <v>14000</v>
      </c>
      <c r="O11" s="12">
        <v>1400000</v>
      </c>
    </row>
    <row r="12" spans="1:15">
      <c r="A12" s="5">
        <v>2</v>
      </c>
      <c r="B12" s="13" t="s">
        <v>19</v>
      </c>
      <c r="C12" s="5" t="s">
        <v>16</v>
      </c>
      <c r="D12" s="9"/>
      <c r="E12" s="9"/>
      <c r="F12" s="9">
        <f>(I12+L12+O12)/3</f>
        <v>2325333.3333333335</v>
      </c>
      <c r="G12" s="14"/>
      <c r="H12" s="14"/>
      <c r="I12" s="11">
        <f>'[1]Hải Quy'!AJ10</f>
        <v>2600000</v>
      </c>
      <c r="J12" s="12"/>
      <c r="K12" s="12"/>
      <c r="L12" s="12">
        <v>1800000</v>
      </c>
      <c r="M12" s="12"/>
      <c r="N12" s="12"/>
      <c r="O12" s="12">
        <v>2576000</v>
      </c>
    </row>
    <row r="13" spans="1:15">
      <c r="A13" s="5">
        <v>3</v>
      </c>
      <c r="B13" s="13" t="s">
        <v>20</v>
      </c>
      <c r="C13" s="5" t="s">
        <v>16</v>
      </c>
      <c r="D13" s="9"/>
      <c r="E13" s="9"/>
      <c r="F13" s="9">
        <f>(I13+L13+O13)/3</f>
        <v>5660533.333333333</v>
      </c>
      <c r="G13" s="14">
        <f>'[1]Hải Quy'!S11</f>
        <v>0</v>
      </c>
      <c r="H13" s="14">
        <f>'[1]Hải Quy'!T11</f>
        <v>0</v>
      </c>
      <c r="I13" s="11">
        <f>'[1]Hải Quy'!AJ11</f>
        <v>6769600</v>
      </c>
      <c r="J13" s="12">
        <v>0</v>
      </c>
      <c r="K13" s="12">
        <v>0</v>
      </c>
      <c r="L13" s="12">
        <v>5730000</v>
      </c>
      <c r="M13" s="12">
        <v>0</v>
      </c>
      <c r="N13" s="12">
        <v>0</v>
      </c>
      <c r="O13" s="12">
        <v>4482000</v>
      </c>
    </row>
    <row r="14" spans="1:15">
      <c r="A14" s="15"/>
      <c r="B14" s="16" t="s">
        <v>21</v>
      </c>
      <c r="C14" s="15" t="s">
        <v>18</v>
      </c>
      <c r="D14" s="9"/>
      <c r="E14" s="9"/>
      <c r="F14" s="9"/>
      <c r="G14" s="14">
        <f>'[1]Hải Quy'!S12</f>
        <v>136</v>
      </c>
      <c r="H14" s="14">
        <f>'[1]Hải Quy'!T12</f>
        <v>9000</v>
      </c>
      <c r="I14" s="11">
        <f>'[1]Hải Quy'!AJ12</f>
        <v>1224000</v>
      </c>
      <c r="J14" s="12">
        <v>186.66666666666666</v>
      </c>
      <c r="K14" s="12">
        <v>9000</v>
      </c>
      <c r="L14" s="12">
        <v>1680000</v>
      </c>
      <c r="M14" s="12">
        <v>86</v>
      </c>
      <c r="N14" s="12">
        <v>8600</v>
      </c>
      <c r="O14" s="12">
        <v>739600</v>
      </c>
    </row>
    <row r="15" spans="1:15">
      <c r="A15" s="15"/>
      <c r="B15" s="16" t="s">
        <v>22</v>
      </c>
      <c r="C15" s="15" t="s">
        <v>18</v>
      </c>
      <c r="D15" s="9"/>
      <c r="E15" s="9"/>
      <c r="F15" s="9"/>
      <c r="G15" s="14">
        <f>'[1]Hải Quy'!S13</f>
        <v>0</v>
      </c>
      <c r="H15" s="14">
        <f>'[1]Hải Quy'!T13</f>
        <v>0</v>
      </c>
      <c r="I15" s="11">
        <f>'[1]Hải Quy'!AJ13</f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>
      <c r="A16" s="15"/>
      <c r="B16" s="16" t="s">
        <v>23</v>
      </c>
      <c r="C16" s="15" t="s">
        <v>18</v>
      </c>
      <c r="D16" s="9"/>
      <c r="E16" s="9"/>
      <c r="F16" s="9"/>
      <c r="G16" s="14">
        <f>'[1]Hải Quy'!S14</f>
        <v>0</v>
      </c>
      <c r="H16" s="14">
        <f>'[1]Hải Quy'!T14</f>
        <v>0</v>
      </c>
      <c r="I16" s="11">
        <f>'[1]Hải Quy'!AJ14</f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>
      <c r="A17" s="15"/>
      <c r="B17" s="16" t="s">
        <v>24</v>
      </c>
      <c r="C17" s="15" t="s">
        <v>18</v>
      </c>
      <c r="D17" s="9"/>
      <c r="E17" s="9"/>
      <c r="F17" s="9"/>
      <c r="G17" s="14">
        <f>'[1]Hải Quy'!S15</f>
        <v>96</v>
      </c>
      <c r="H17" s="14">
        <f>'[1]Hải Quy'!T15</f>
        <v>8500</v>
      </c>
      <c r="I17" s="11">
        <f>'[1]Hải Quy'!AJ15</f>
        <v>816000</v>
      </c>
      <c r="J17" s="12">
        <v>100</v>
      </c>
      <c r="K17" s="12">
        <v>8700</v>
      </c>
      <c r="L17" s="12">
        <v>870000</v>
      </c>
      <c r="M17" s="12">
        <v>72.666666666666671</v>
      </c>
      <c r="N17" s="12">
        <v>8400</v>
      </c>
      <c r="O17" s="12">
        <v>610400</v>
      </c>
    </row>
    <row r="18" spans="1:15">
      <c r="A18" s="15"/>
      <c r="B18" s="16" t="s">
        <v>25</v>
      </c>
      <c r="C18" s="15" t="s">
        <v>18</v>
      </c>
      <c r="D18" s="9"/>
      <c r="E18" s="9"/>
      <c r="F18" s="9"/>
      <c r="G18" s="14">
        <f>'[1]Hải Quy'!S16</f>
        <v>354.66666666666669</v>
      </c>
      <c r="H18" s="14">
        <f>'[1]Hải Quy'!T16</f>
        <v>9200</v>
      </c>
      <c r="I18" s="11">
        <f>'[1]Hải Quy'!AJ16</f>
        <v>3262933.3333333335</v>
      </c>
      <c r="J18" s="12">
        <v>500</v>
      </c>
      <c r="K18" s="12">
        <v>6000</v>
      </c>
      <c r="L18" s="12">
        <v>3000000</v>
      </c>
      <c r="M18" s="12">
        <v>360</v>
      </c>
      <c r="N18" s="12">
        <v>8700</v>
      </c>
      <c r="O18" s="12">
        <v>3132000</v>
      </c>
    </row>
    <row r="19" spans="1:15">
      <c r="A19" s="15"/>
      <c r="B19" s="16" t="s">
        <v>26</v>
      </c>
      <c r="C19" s="15" t="s">
        <v>18</v>
      </c>
      <c r="D19" s="9"/>
      <c r="E19" s="9"/>
      <c r="F19" s="9"/>
      <c r="G19" s="14">
        <f>'[1]Hải Quy'!S17</f>
        <v>0</v>
      </c>
      <c r="H19" s="14">
        <f>'[1]Hải Quy'!T17</f>
        <v>3000</v>
      </c>
      <c r="I19" s="11">
        <f>'[1]Hải Quy'!AJ17</f>
        <v>0</v>
      </c>
      <c r="J19" s="12">
        <v>60</v>
      </c>
      <c r="K19" s="12">
        <v>3000</v>
      </c>
      <c r="L19" s="12">
        <v>180000</v>
      </c>
      <c r="M19" s="12">
        <v>0</v>
      </c>
      <c r="N19" s="12">
        <v>0</v>
      </c>
      <c r="O19" s="12">
        <v>0</v>
      </c>
    </row>
    <row r="20" spans="1:15" ht="30">
      <c r="A20" s="15"/>
      <c r="B20" s="16" t="s">
        <v>27</v>
      </c>
      <c r="C20" s="15" t="s">
        <v>28</v>
      </c>
      <c r="D20" s="9"/>
      <c r="E20" s="9"/>
      <c r="F20" s="9"/>
      <c r="G20" s="14">
        <f>'[1]Hải Quy'!S18</f>
        <v>2933.3333333333335</v>
      </c>
      <c r="H20" s="14">
        <f>'[1]Hải Quy'!T18</f>
        <v>500</v>
      </c>
      <c r="I20" s="11">
        <f>'[1]Hải Quy'!AJ18</f>
        <v>1466666.6666666667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>
      <c r="A21" s="5">
        <v>4</v>
      </c>
      <c r="B21" s="13" t="s">
        <v>29</v>
      </c>
      <c r="C21" s="5" t="s">
        <v>16</v>
      </c>
      <c r="D21" s="9"/>
      <c r="E21" s="9"/>
      <c r="F21" s="9"/>
      <c r="G21" s="14">
        <f>'[1]Hải Quy'!S19</f>
        <v>0</v>
      </c>
      <c r="H21" s="14">
        <f>'[1]Hải Quy'!T19</f>
        <v>0</v>
      </c>
      <c r="I21" s="11">
        <f>'[1]Hải Quy'!AJ19</f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>
      <c r="A22" s="5">
        <v>5</v>
      </c>
      <c r="B22" s="13" t="s">
        <v>30</v>
      </c>
      <c r="C22" s="5" t="s">
        <v>16</v>
      </c>
      <c r="D22" s="9"/>
      <c r="E22" s="9"/>
      <c r="F22" s="9">
        <f>(I22+L22+O22)/3</f>
        <v>779911.11111111101</v>
      </c>
      <c r="G22" s="14"/>
      <c r="H22" s="14"/>
      <c r="I22" s="11">
        <f>'[1]Hải Quy'!AJ20</f>
        <v>758000</v>
      </c>
      <c r="J22" s="12"/>
      <c r="K22" s="12"/>
      <c r="L22" s="12">
        <v>554666.66666666663</v>
      </c>
      <c r="M22" s="12"/>
      <c r="N22" s="12"/>
      <c r="O22" s="12">
        <v>1027066.6666666666</v>
      </c>
    </row>
    <row r="23" spans="1:15">
      <c r="A23" s="15"/>
      <c r="B23" s="16" t="s">
        <v>31</v>
      </c>
      <c r="C23" s="15" t="s">
        <v>32</v>
      </c>
      <c r="D23" s="9"/>
      <c r="E23" s="9"/>
      <c r="F23" s="9"/>
      <c r="G23" s="14">
        <f>'[1]Hải Quy'!S21</f>
        <v>1</v>
      </c>
      <c r="H23" s="14">
        <f>'[1]Hải Quy'!T21</f>
        <v>160000</v>
      </c>
      <c r="I23" s="11">
        <f>'[1]Hải Quy'!AJ21</f>
        <v>160000</v>
      </c>
      <c r="J23" s="12">
        <v>1</v>
      </c>
      <c r="K23" s="12">
        <v>74666.666666666672</v>
      </c>
      <c r="L23" s="12">
        <v>74666.666666666672</v>
      </c>
      <c r="M23" s="12">
        <v>1</v>
      </c>
      <c r="N23" s="12">
        <v>222800</v>
      </c>
      <c r="O23" s="12">
        <v>222800</v>
      </c>
    </row>
    <row r="24" spans="1:15">
      <c r="A24" s="15"/>
      <c r="B24" s="16" t="s">
        <v>33</v>
      </c>
      <c r="C24" s="15" t="s">
        <v>32</v>
      </c>
      <c r="D24" s="9"/>
      <c r="E24" s="9"/>
      <c r="F24" s="9"/>
      <c r="G24" s="14">
        <f>'[1]Hải Quy'!S22</f>
        <v>1</v>
      </c>
      <c r="H24" s="14">
        <f>'[1]Hải Quy'!T22</f>
        <v>272000</v>
      </c>
      <c r="I24" s="11">
        <f>'[1]Hải Quy'!AJ22</f>
        <v>272000</v>
      </c>
      <c r="J24" s="12">
        <v>1</v>
      </c>
      <c r="K24" s="12">
        <v>160000</v>
      </c>
      <c r="L24" s="12">
        <v>160000</v>
      </c>
      <c r="M24" s="12">
        <v>1</v>
      </c>
      <c r="N24" s="12">
        <v>450600</v>
      </c>
      <c r="O24" s="12">
        <v>450600</v>
      </c>
    </row>
    <row r="25" spans="1:15">
      <c r="A25" s="15"/>
      <c r="B25" s="16" t="s">
        <v>34</v>
      </c>
      <c r="C25" s="15" t="s">
        <v>32</v>
      </c>
      <c r="D25" s="9"/>
      <c r="E25" s="9"/>
      <c r="F25" s="9"/>
      <c r="G25" s="14">
        <f>'[1]Hải Quy'!S23</f>
        <v>1</v>
      </c>
      <c r="H25" s="14">
        <f>'[1]Hải Quy'!T23</f>
        <v>326000</v>
      </c>
      <c r="I25" s="11">
        <f>'[1]Hải Quy'!AJ23</f>
        <v>326000</v>
      </c>
      <c r="J25" s="12">
        <v>1</v>
      </c>
      <c r="K25" s="12">
        <v>320000</v>
      </c>
      <c r="L25" s="12">
        <v>320000</v>
      </c>
      <c r="M25" s="12">
        <v>1</v>
      </c>
      <c r="N25" s="12">
        <v>353666.66666666669</v>
      </c>
      <c r="O25" s="12">
        <v>353666.66666666669</v>
      </c>
    </row>
    <row r="26" spans="1:15">
      <c r="A26" s="15"/>
      <c r="B26" s="16" t="s">
        <v>35</v>
      </c>
      <c r="C26" s="15" t="s">
        <v>32</v>
      </c>
      <c r="D26" s="9"/>
      <c r="E26" s="9"/>
      <c r="F26" s="9">
        <f t="shared" ref="F26:F37" si="0">(I26+L26+O26)/3</f>
        <v>0</v>
      </c>
      <c r="G26" s="14">
        <f>'[1]Hải Quy'!S24</f>
        <v>1</v>
      </c>
      <c r="H26" s="14">
        <f>'[1]Hải Quy'!T24</f>
        <v>0</v>
      </c>
      <c r="I26" s="11">
        <f>'[1]Hải Quy'!AJ24</f>
        <v>0</v>
      </c>
      <c r="J26" s="12">
        <v>1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</row>
    <row r="27" spans="1:15">
      <c r="A27" s="5">
        <v>6</v>
      </c>
      <c r="B27" s="13" t="s">
        <v>36</v>
      </c>
      <c r="C27" s="5"/>
      <c r="D27" s="9"/>
      <c r="E27" s="9"/>
      <c r="F27" s="9">
        <f t="shared" si="0"/>
        <v>0</v>
      </c>
      <c r="G27" s="14">
        <f>'[1]Hải Quy'!S25</f>
        <v>0</v>
      </c>
      <c r="H27" s="14">
        <f>'[1]Hải Quy'!T25</f>
        <v>0</v>
      </c>
      <c r="I27" s="11">
        <f>'[1]Hải Quy'!AJ25</f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>
      <c r="A28" s="5">
        <v>7</v>
      </c>
      <c r="B28" s="13" t="s">
        <v>37</v>
      </c>
      <c r="C28" s="5" t="s">
        <v>16</v>
      </c>
      <c r="D28" s="9"/>
      <c r="E28" s="9"/>
      <c r="F28" s="9">
        <f t="shared" si="0"/>
        <v>1680000</v>
      </c>
      <c r="G28" s="14"/>
      <c r="H28" s="14"/>
      <c r="I28" s="11">
        <f>'[1]Hải Quy'!AJ26</f>
        <v>2288000</v>
      </c>
      <c r="J28" s="12"/>
      <c r="K28" s="12"/>
      <c r="L28" s="12">
        <v>1800000</v>
      </c>
      <c r="M28" s="12"/>
      <c r="N28" s="12"/>
      <c r="O28" s="12">
        <v>952000</v>
      </c>
    </row>
    <row r="29" spans="1:15">
      <c r="A29" s="15"/>
      <c r="B29" s="16" t="s">
        <v>38</v>
      </c>
      <c r="C29" s="15" t="s">
        <v>16</v>
      </c>
      <c r="D29" s="9"/>
      <c r="E29" s="9"/>
      <c r="F29" s="9">
        <f t="shared" si="0"/>
        <v>0</v>
      </c>
      <c r="G29" s="14">
        <f>'[1]Hải Quy'!S27</f>
        <v>0</v>
      </c>
      <c r="H29" s="14">
        <f>'[1]Hải Quy'!T27</f>
        <v>0</v>
      </c>
      <c r="I29" s="11">
        <f>'[1]Hải Quy'!AJ27</f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>
      <c r="A30" s="15"/>
      <c r="B30" s="16" t="s">
        <v>39</v>
      </c>
      <c r="C30" s="15" t="s">
        <v>16</v>
      </c>
      <c r="D30" s="9"/>
      <c r="E30" s="9"/>
      <c r="F30" s="9">
        <f t="shared" si="0"/>
        <v>0</v>
      </c>
      <c r="G30" s="14">
        <f>'[1]Hải Quy'!S28</f>
        <v>0</v>
      </c>
      <c r="H30" s="14">
        <f>'[1]Hải Quy'!T28</f>
        <v>0</v>
      </c>
      <c r="I30" s="11">
        <f>'[1]Hải Quy'!AJ28</f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>
      <c r="A31" s="15"/>
      <c r="B31" s="16" t="s">
        <v>40</v>
      </c>
      <c r="C31" s="15" t="s">
        <v>16</v>
      </c>
      <c r="D31" s="9"/>
      <c r="E31" s="9"/>
      <c r="F31" s="9">
        <f t="shared" si="0"/>
        <v>0</v>
      </c>
      <c r="G31" s="14">
        <f>'[1]Hải Quy'!S29</f>
        <v>0</v>
      </c>
      <c r="H31" s="14">
        <f>'[1]Hải Quy'!T29</f>
        <v>0</v>
      </c>
      <c r="I31" s="11">
        <f>'[1]Hải Quy'!AJ29</f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8.5">
      <c r="A32" s="5">
        <v>8</v>
      </c>
      <c r="B32" s="13" t="s">
        <v>41</v>
      </c>
      <c r="C32" s="5" t="s">
        <v>16</v>
      </c>
      <c r="D32" s="9"/>
      <c r="E32" s="9"/>
      <c r="F32" s="9">
        <f t="shared" si="0"/>
        <v>294444.44444444444</v>
      </c>
      <c r="G32" s="14"/>
      <c r="H32" s="14"/>
      <c r="I32" s="11">
        <f>'[1]Hải Quy'!AJ30</f>
        <v>433333.33333333331</v>
      </c>
      <c r="J32" s="12">
        <v>1</v>
      </c>
      <c r="K32" s="12">
        <v>50000</v>
      </c>
      <c r="L32" s="12">
        <v>50000</v>
      </c>
      <c r="M32" s="12"/>
      <c r="N32" s="12"/>
      <c r="O32" s="12">
        <v>400000</v>
      </c>
    </row>
    <row r="33" spans="1:15">
      <c r="A33" s="5">
        <v>9</v>
      </c>
      <c r="B33" s="13" t="s">
        <v>42</v>
      </c>
      <c r="C33" s="5"/>
      <c r="D33" s="9"/>
      <c r="E33" s="9"/>
      <c r="F33" s="9">
        <f t="shared" si="0"/>
        <v>0</v>
      </c>
      <c r="G33" s="14">
        <f>'[1]Hải Quy'!S31</f>
        <v>0</v>
      </c>
      <c r="H33" s="14">
        <f>'[1]Hải Quy'!T31</f>
        <v>0</v>
      </c>
      <c r="I33" s="11">
        <f>'[1]Hải Quy'!AJ31</f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8.5">
      <c r="A34" s="5">
        <v>10</v>
      </c>
      <c r="B34" s="13" t="s">
        <v>43</v>
      </c>
      <c r="C34" s="5" t="s">
        <v>16</v>
      </c>
      <c r="D34" s="9"/>
      <c r="E34" s="9"/>
      <c r="F34" s="9">
        <f t="shared" si="0"/>
        <v>0</v>
      </c>
      <c r="G34" s="14">
        <f>'[1]Hải Quy'!S32</f>
        <v>0</v>
      </c>
      <c r="H34" s="14">
        <f>'[1]Hải Quy'!T32</f>
        <v>0</v>
      </c>
      <c r="I34" s="11">
        <f>'[1]Hải Quy'!AJ32</f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42.75">
      <c r="A35" s="5">
        <v>11</v>
      </c>
      <c r="B35" s="13" t="s">
        <v>44</v>
      </c>
      <c r="C35" s="5" t="s">
        <v>16</v>
      </c>
      <c r="D35" s="9"/>
      <c r="E35" s="9"/>
      <c r="F35" s="9">
        <f t="shared" si="0"/>
        <v>3966666.6666666665</v>
      </c>
      <c r="G35" s="14"/>
      <c r="H35" s="14"/>
      <c r="I35" s="11">
        <f>'[1]Hải Quy'!AJ33</f>
        <v>4000000</v>
      </c>
      <c r="J35" s="12"/>
      <c r="K35" s="12"/>
      <c r="L35" s="12">
        <v>3400000</v>
      </c>
      <c r="M35" s="12"/>
      <c r="N35" s="12"/>
      <c r="O35" s="12">
        <v>4500000</v>
      </c>
    </row>
    <row r="36" spans="1:15">
      <c r="A36" s="5">
        <v>12</v>
      </c>
      <c r="B36" s="13" t="s">
        <v>45</v>
      </c>
      <c r="C36" s="5" t="s">
        <v>16</v>
      </c>
      <c r="D36" s="9"/>
      <c r="E36" s="9"/>
      <c r="F36" s="9">
        <f t="shared" si="0"/>
        <v>0</v>
      </c>
      <c r="G36" s="14">
        <f>'[1]Hải Quy'!S34</f>
        <v>0</v>
      </c>
      <c r="H36" s="14">
        <f>'[1]Hải Quy'!T34</f>
        <v>0</v>
      </c>
      <c r="I36" s="11">
        <f>'[1]Hải Quy'!AJ34</f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>
      <c r="A37" s="5" t="s">
        <v>46</v>
      </c>
      <c r="B37" s="13" t="s">
        <v>47</v>
      </c>
      <c r="C37" s="15" t="s">
        <v>48</v>
      </c>
      <c r="D37" s="9"/>
      <c r="E37" s="9"/>
      <c r="F37" s="9">
        <f t="shared" si="0"/>
        <v>5514844.444444445</v>
      </c>
      <c r="G37" s="17">
        <f>'[1]Hải Quy'!S35</f>
        <v>25.289333333333335</v>
      </c>
      <c r="H37" s="14">
        <f>'[1]Hải Quy'!T35</f>
        <v>200000</v>
      </c>
      <c r="I37" s="11">
        <f>'[1]Hải Quy'!AJ35</f>
        <v>5057866.666666667</v>
      </c>
      <c r="J37" s="12">
        <v>27.5</v>
      </c>
      <c r="K37" s="12">
        <v>200000</v>
      </c>
      <c r="L37" s="12">
        <v>5500000</v>
      </c>
      <c r="M37" s="12">
        <v>29.933333333333334</v>
      </c>
      <c r="N37" s="12">
        <v>200000</v>
      </c>
      <c r="O37" s="12">
        <v>5986666.666666667</v>
      </c>
    </row>
    <row r="38" spans="1:15">
      <c r="A38" s="15"/>
      <c r="B38" s="16" t="s">
        <v>49</v>
      </c>
      <c r="C38" s="15" t="s">
        <v>48</v>
      </c>
      <c r="D38" s="9"/>
      <c r="E38" s="9"/>
      <c r="F38" s="9"/>
      <c r="G38" s="17">
        <f>'[1]Hải Quy'!S36</f>
        <v>4.4666666666666668</v>
      </c>
      <c r="H38" s="14">
        <f>'[1]Hải Quy'!T36</f>
        <v>200000</v>
      </c>
      <c r="I38" s="11">
        <f>'[1]Hải Quy'!AJ36</f>
        <v>893333.33333333337</v>
      </c>
      <c r="J38" s="12">
        <v>5</v>
      </c>
      <c r="K38" s="12">
        <v>200000</v>
      </c>
      <c r="L38" s="12">
        <v>1000000</v>
      </c>
      <c r="M38" s="12">
        <v>4.5333333333333332</v>
      </c>
      <c r="N38" s="12">
        <v>200000</v>
      </c>
      <c r="O38" s="12">
        <v>906666.66666666663</v>
      </c>
    </row>
    <row r="39" spans="1:15">
      <c r="A39" s="15"/>
      <c r="B39" s="16" t="s">
        <v>50</v>
      </c>
      <c r="C39" s="15" t="s">
        <v>48</v>
      </c>
      <c r="D39" s="9"/>
      <c r="E39" s="9"/>
      <c r="F39" s="9"/>
      <c r="G39" s="17">
        <f>'[1]Hải Quy'!S37</f>
        <v>1.3560000000000003</v>
      </c>
      <c r="H39" s="14">
        <f>'[1]Hải Quy'!T37</f>
        <v>200000</v>
      </c>
      <c r="I39" s="11">
        <f>'[1]Hải Quy'!AJ37</f>
        <v>271200</v>
      </c>
      <c r="J39" s="12">
        <v>2</v>
      </c>
      <c r="K39" s="12">
        <v>200000</v>
      </c>
      <c r="L39" s="12">
        <v>400000</v>
      </c>
      <c r="M39" s="12">
        <v>1.5</v>
      </c>
      <c r="N39" s="12">
        <v>200000</v>
      </c>
      <c r="O39" s="12">
        <v>300000</v>
      </c>
    </row>
    <row r="40" spans="1:15" ht="30">
      <c r="A40" s="15"/>
      <c r="B40" s="16" t="s">
        <v>51</v>
      </c>
      <c r="C40" s="15" t="s">
        <v>48</v>
      </c>
      <c r="D40" s="9"/>
      <c r="E40" s="9"/>
      <c r="F40" s="9"/>
      <c r="G40" s="17">
        <f>'[1]Hải Quy'!S38</f>
        <v>2.0666666666666669</v>
      </c>
      <c r="H40" s="14">
        <f>'[1]Hải Quy'!T38</f>
        <v>200000</v>
      </c>
      <c r="I40" s="11">
        <f>'[1]Hải Quy'!AJ38</f>
        <v>413333.33333333331</v>
      </c>
      <c r="J40" s="12">
        <v>1.5</v>
      </c>
      <c r="K40" s="12">
        <v>200000</v>
      </c>
      <c r="L40" s="12">
        <v>300000</v>
      </c>
      <c r="M40" s="12">
        <v>2.3666666666666667</v>
      </c>
      <c r="N40" s="12">
        <v>200000</v>
      </c>
      <c r="O40" s="12">
        <v>473333.33333333331</v>
      </c>
    </row>
    <row r="41" spans="1:15">
      <c r="A41" s="15"/>
      <c r="B41" s="16" t="s">
        <v>52</v>
      </c>
      <c r="C41" s="15" t="s">
        <v>48</v>
      </c>
      <c r="D41" s="9"/>
      <c r="E41" s="9"/>
      <c r="F41" s="9"/>
      <c r="G41" s="17">
        <f>'[1]Hải Quy'!S39</f>
        <v>6.333333333333333</v>
      </c>
      <c r="H41" s="14">
        <f>'[1]Hải Quy'!T39</f>
        <v>200000</v>
      </c>
      <c r="I41" s="11">
        <f>'[1]Hải Quy'!AJ39</f>
        <v>1266666.6666666667</v>
      </c>
      <c r="J41" s="12">
        <v>8</v>
      </c>
      <c r="K41" s="12">
        <v>200000</v>
      </c>
      <c r="L41" s="12">
        <v>1600000</v>
      </c>
      <c r="M41" s="12">
        <v>7</v>
      </c>
      <c r="N41" s="12">
        <v>200000</v>
      </c>
      <c r="O41" s="12">
        <v>1400000</v>
      </c>
    </row>
    <row r="42" spans="1:15">
      <c r="A42" s="15"/>
      <c r="B42" s="16" t="s">
        <v>53</v>
      </c>
      <c r="C42" s="15" t="s">
        <v>48</v>
      </c>
      <c r="D42" s="9"/>
      <c r="E42" s="9"/>
      <c r="F42" s="9"/>
      <c r="G42" s="17">
        <f>'[1]Hải Quy'!S40</f>
        <v>2</v>
      </c>
      <c r="H42" s="14">
        <f>'[1]Hải Quy'!T40</f>
        <v>200000</v>
      </c>
      <c r="I42" s="11">
        <f>'[1]Hải Quy'!AJ40</f>
        <v>400000</v>
      </c>
      <c r="J42" s="12">
        <v>0</v>
      </c>
      <c r="K42" s="12">
        <v>200000</v>
      </c>
      <c r="L42" s="12">
        <v>0</v>
      </c>
      <c r="M42" s="12">
        <v>3.4666666666666668</v>
      </c>
      <c r="N42" s="12">
        <v>200000</v>
      </c>
      <c r="O42" s="12">
        <v>693333.33333333337</v>
      </c>
    </row>
    <row r="43" spans="1:15">
      <c r="A43" s="15"/>
      <c r="B43" s="16" t="s">
        <v>54</v>
      </c>
      <c r="C43" s="15" t="s">
        <v>48</v>
      </c>
      <c r="D43" s="9"/>
      <c r="E43" s="9"/>
      <c r="F43" s="9"/>
      <c r="G43" s="17">
        <f>'[1]Hải Quy'!S41</f>
        <v>2.9333333333333331</v>
      </c>
      <c r="H43" s="14">
        <f>'[1]Hải Quy'!T41</f>
        <v>200000</v>
      </c>
      <c r="I43" s="11">
        <f>'[1]Hải Quy'!AJ41</f>
        <v>586666.66666666663</v>
      </c>
      <c r="J43" s="12">
        <v>3</v>
      </c>
      <c r="K43" s="12">
        <v>200000</v>
      </c>
      <c r="L43" s="12">
        <v>600000</v>
      </c>
      <c r="M43" s="12">
        <v>3</v>
      </c>
      <c r="N43" s="12">
        <v>200000</v>
      </c>
      <c r="O43" s="12">
        <v>600000</v>
      </c>
    </row>
    <row r="44" spans="1:15">
      <c r="A44" s="15"/>
      <c r="B44" s="16" t="s">
        <v>55</v>
      </c>
      <c r="C44" s="15" t="s">
        <v>48</v>
      </c>
      <c r="D44" s="9"/>
      <c r="E44" s="9"/>
      <c r="F44" s="9"/>
      <c r="G44" s="17">
        <f>'[1]Hải Quy'!S42</f>
        <v>0</v>
      </c>
      <c r="H44" s="14">
        <f>'[1]Hải Quy'!T42</f>
        <v>200000</v>
      </c>
      <c r="I44" s="11">
        <f>'[1]Hải Quy'!AJ42</f>
        <v>0</v>
      </c>
      <c r="J44" s="12">
        <v>0</v>
      </c>
      <c r="K44" s="12">
        <v>200000</v>
      </c>
      <c r="L44" s="12">
        <v>0</v>
      </c>
      <c r="M44" s="12">
        <v>0</v>
      </c>
      <c r="N44" s="12">
        <v>200000</v>
      </c>
      <c r="O44" s="12">
        <v>0</v>
      </c>
    </row>
    <row r="45" spans="1:15">
      <c r="A45" s="15"/>
      <c r="B45" s="16" t="s">
        <v>56</v>
      </c>
      <c r="C45" s="15" t="s">
        <v>48</v>
      </c>
      <c r="D45" s="9"/>
      <c r="E45" s="9"/>
      <c r="F45" s="9"/>
      <c r="G45" s="17">
        <f>'[1]Hải Quy'!S43</f>
        <v>3.1333333333333333</v>
      </c>
      <c r="H45" s="14">
        <f>'[1]Hải Quy'!T43</f>
        <v>200000</v>
      </c>
      <c r="I45" s="11">
        <f>'[1]Hải Quy'!AJ43</f>
        <v>626666.66666666663</v>
      </c>
      <c r="J45" s="12">
        <v>5</v>
      </c>
      <c r="K45" s="12">
        <v>200000</v>
      </c>
      <c r="L45" s="12">
        <v>1000000</v>
      </c>
      <c r="M45" s="12">
        <v>5.6</v>
      </c>
      <c r="N45" s="12">
        <v>200000</v>
      </c>
      <c r="O45" s="12">
        <v>1120000</v>
      </c>
    </row>
    <row r="46" spans="1:15">
      <c r="A46" s="15"/>
      <c r="B46" s="16" t="s">
        <v>57</v>
      </c>
      <c r="C46" s="15" t="s">
        <v>48</v>
      </c>
      <c r="D46" s="9"/>
      <c r="E46" s="9"/>
      <c r="F46" s="9"/>
      <c r="G46" s="17">
        <f>'[1]Hải Quy'!S44</f>
        <v>0</v>
      </c>
      <c r="H46" s="14">
        <f>'[1]Hải Quy'!T44</f>
        <v>200000</v>
      </c>
      <c r="I46" s="11">
        <f>'[1]Hải Quy'!AJ44</f>
        <v>0</v>
      </c>
      <c r="J46" s="12">
        <v>0</v>
      </c>
      <c r="K46" s="12">
        <v>200000</v>
      </c>
      <c r="L46" s="12">
        <v>0</v>
      </c>
      <c r="M46" s="12">
        <v>0</v>
      </c>
      <c r="N46" s="12">
        <v>200000</v>
      </c>
      <c r="O46" s="12">
        <v>0</v>
      </c>
    </row>
    <row r="47" spans="1:15">
      <c r="A47" s="15"/>
      <c r="B47" s="16" t="s">
        <v>58</v>
      </c>
      <c r="C47" s="15" t="s">
        <v>48</v>
      </c>
      <c r="D47" s="9"/>
      <c r="E47" s="9"/>
      <c r="F47" s="9"/>
      <c r="G47" s="17">
        <f>'[1]Hải Quy'!S45</f>
        <v>0</v>
      </c>
      <c r="H47" s="14">
        <f>'[1]Hải Quy'!T45</f>
        <v>200000</v>
      </c>
      <c r="I47" s="11">
        <f>'[1]Hải Quy'!AJ45</f>
        <v>0</v>
      </c>
      <c r="J47" s="12">
        <v>0</v>
      </c>
      <c r="K47" s="12">
        <v>200000</v>
      </c>
      <c r="L47" s="12">
        <v>0</v>
      </c>
      <c r="M47" s="12">
        <v>0</v>
      </c>
      <c r="N47" s="12">
        <v>200000</v>
      </c>
      <c r="O47" s="12">
        <v>0</v>
      </c>
    </row>
    <row r="48" spans="1:15">
      <c r="A48" s="15"/>
      <c r="B48" s="16" t="s">
        <v>59</v>
      </c>
      <c r="C48" s="15" t="s">
        <v>48</v>
      </c>
      <c r="D48" s="9"/>
      <c r="E48" s="9"/>
      <c r="F48" s="9"/>
      <c r="G48" s="17">
        <f>'[1]Hải Quy'!S46</f>
        <v>0</v>
      </c>
      <c r="H48" s="14">
        <f>'[1]Hải Quy'!T46</f>
        <v>200000</v>
      </c>
      <c r="I48" s="11">
        <f>'[1]Hải Quy'!AJ46</f>
        <v>0</v>
      </c>
      <c r="J48" s="12">
        <v>0</v>
      </c>
      <c r="K48" s="12">
        <v>200000</v>
      </c>
      <c r="L48" s="12">
        <v>0</v>
      </c>
      <c r="M48" s="12">
        <v>0</v>
      </c>
      <c r="N48" s="12">
        <v>200000</v>
      </c>
      <c r="O48" s="12">
        <v>0</v>
      </c>
    </row>
    <row r="49" spans="1:15">
      <c r="A49" s="15"/>
      <c r="B49" s="16" t="s">
        <v>60</v>
      </c>
      <c r="C49" s="15" t="s">
        <v>48</v>
      </c>
      <c r="D49" s="9"/>
      <c r="E49" s="9"/>
      <c r="F49" s="9"/>
      <c r="G49" s="17">
        <f>'[1]Hải Quy'!S47</f>
        <v>0</v>
      </c>
      <c r="H49" s="14">
        <f>'[1]Hải Quy'!T47</f>
        <v>200000</v>
      </c>
      <c r="I49" s="11">
        <f>'[1]Hải Quy'!AJ47</f>
        <v>0</v>
      </c>
      <c r="J49" s="12">
        <v>0</v>
      </c>
      <c r="K49" s="12">
        <v>200000</v>
      </c>
      <c r="L49" s="12">
        <v>0</v>
      </c>
      <c r="M49" s="12">
        <v>0</v>
      </c>
      <c r="N49" s="12">
        <v>200000</v>
      </c>
      <c r="O49" s="12">
        <v>0</v>
      </c>
    </row>
    <row r="50" spans="1:15">
      <c r="A50" s="15"/>
      <c r="B50" s="16" t="s">
        <v>61</v>
      </c>
      <c r="C50" s="15" t="s">
        <v>48</v>
      </c>
      <c r="D50" s="9"/>
      <c r="E50" s="9"/>
      <c r="F50" s="9"/>
      <c r="G50" s="17">
        <f>'[1]Hải Quy'!S48</f>
        <v>3</v>
      </c>
      <c r="H50" s="14">
        <f>'[1]Hải Quy'!T48</f>
        <v>200000</v>
      </c>
      <c r="I50" s="11">
        <f>'[1]Hải Quy'!AJ48</f>
        <v>600000</v>
      </c>
      <c r="J50" s="12">
        <v>3</v>
      </c>
      <c r="K50" s="12">
        <v>200000</v>
      </c>
      <c r="L50" s="12">
        <v>600000</v>
      </c>
      <c r="M50" s="12">
        <v>2.4666666666666668</v>
      </c>
      <c r="N50" s="12">
        <v>200000</v>
      </c>
      <c r="O50" s="12">
        <v>493333.33333333331</v>
      </c>
    </row>
    <row r="51" spans="1:15">
      <c r="A51" s="15"/>
      <c r="B51" s="16" t="s">
        <v>62</v>
      </c>
      <c r="C51" s="15" t="s">
        <v>48</v>
      </c>
      <c r="D51" s="9"/>
      <c r="E51" s="9"/>
      <c r="F51" s="9"/>
      <c r="G51" s="17">
        <f>'[1]Hải Quy'!S49</f>
        <v>0</v>
      </c>
      <c r="H51" s="14">
        <f>'[1]Hải Quy'!T49</f>
        <v>200000</v>
      </c>
      <c r="I51" s="11">
        <f>'[1]Hải Quy'!AJ49</f>
        <v>0</v>
      </c>
      <c r="J51" s="12">
        <v>0</v>
      </c>
      <c r="K51" s="12">
        <v>200000</v>
      </c>
      <c r="L51" s="12">
        <v>0</v>
      </c>
      <c r="M51" s="12">
        <v>0</v>
      </c>
      <c r="N51" s="12">
        <v>200000</v>
      </c>
      <c r="O51" s="12">
        <v>0</v>
      </c>
    </row>
    <row r="52" spans="1:15" ht="28.5">
      <c r="A52" s="5" t="s">
        <v>63</v>
      </c>
      <c r="B52" s="13" t="s">
        <v>64</v>
      </c>
      <c r="C52" s="5" t="s">
        <v>16</v>
      </c>
      <c r="D52" s="9"/>
      <c r="E52" s="9"/>
      <c r="F52" s="9"/>
      <c r="G52" s="14">
        <f>'[1]Hải Quy'!S50</f>
        <v>1</v>
      </c>
      <c r="H52" s="14">
        <f>'[1]Hải Quy'!T50</f>
        <v>0</v>
      </c>
      <c r="I52" s="11">
        <f>'[1]Hải Quy'!AJ50</f>
        <v>0</v>
      </c>
      <c r="J52" s="12">
        <v>1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</row>
    <row r="53" spans="1:15">
      <c r="A53" s="5" t="s">
        <v>65</v>
      </c>
      <c r="B53" s="13" t="s">
        <v>66</v>
      </c>
      <c r="C53" s="5" t="s">
        <v>16</v>
      </c>
      <c r="D53" s="9"/>
      <c r="E53" s="9"/>
      <c r="F53" s="9"/>
      <c r="G53" s="14">
        <f>'[1]Hải Quy'!S51</f>
        <v>1</v>
      </c>
      <c r="H53" s="14">
        <f>'[1]Hải Quy'!T51</f>
        <v>0</v>
      </c>
      <c r="I53" s="11">
        <f>'[1]Hải Quy'!AJ51</f>
        <v>0</v>
      </c>
      <c r="J53" s="12">
        <v>1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</row>
    <row r="54" spans="1:15" ht="28.5">
      <c r="A54" s="5" t="s">
        <v>67</v>
      </c>
      <c r="B54" s="13" t="s">
        <v>68</v>
      </c>
      <c r="C54" s="5" t="s">
        <v>16</v>
      </c>
      <c r="D54" s="9"/>
      <c r="E54" s="9"/>
      <c r="F54" s="9">
        <f>F10+F37</f>
        <v>21742643.386243388</v>
      </c>
      <c r="G54" s="14"/>
      <c r="H54" s="14"/>
      <c r="I54" s="11">
        <f>'[1]Hải Quy'!AJ52</f>
        <v>23464133.333333332</v>
      </c>
      <c r="J54" s="12"/>
      <c r="K54" s="12"/>
      <c r="L54" s="12">
        <v>20394666.666666668</v>
      </c>
      <c r="M54" s="12"/>
      <c r="N54" s="12"/>
      <c r="O54" s="12">
        <v>21323733.333333332</v>
      </c>
    </row>
    <row r="55" spans="1:15">
      <c r="A55" s="5" t="s">
        <v>69</v>
      </c>
      <c r="B55" s="13" t="s">
        <v>70</v>
      </c>
      <c r="C55" s="5" t="s">
        <v>18</v>
      </c>
      <c r="D55" s="9"/>
      <c r="E55" s="9"/>
      <c r="F55" s="9">
        <f>(G55+J55+M55)/3</f>
        <v>6253.333333333333</v>
      </c>
      <c r="G55" s="14">
        <f>'[1]Hải Quy'!S53</f>
        <v>6026.666666666667</v>
      </c>
      <c r="H55" s="14">
        <f>'[1]Hải Quy'!T53</f>
        <v>6200</v>
      </c>
      <c r="I55" s="11">
        <f>'[1]Hải Quy'!AJ53</f>
        <v>0</v>
      </c>
      <c r="J55" s="12">
        <v>7053.333333333333</v>
      </c>
      <c r="K55" s="12">
        <v>0</v>
      </c>
      <c r="L55" s="12">
        <v>0</v>
      </c>
      <c r="M55" s="12">
        <v>5680</v>
      </c>
      <c r="N55" s="12"/>
      <c r="O55" s="12">
        <v>0</v>
      </c>
    </row>
    <row r="56" spans="1:15">
      <c r="A56" s="5" t="s">
        <v>71</v>
      </c>
      <c r="B56" s="13" t="s">
        <v>72</v>
      </c>
      <c r="C56" s="5" t="s">
        <v>73</v>
      </c>
      <c r="D56" s="9"/>
      <c r="E56" s="9"/>
      <c r="F56" s="9">
        <f>F54/F55</f>
        <v>3476.9685585677062</v>
      </c>
      <c r="G56" s="14">
        <f>'[1]Hải Quy'!S54</f>
        <v>1</v>
      </c>
      <c r="H56" s="14">
        <f>'[1]Hải Quy'!T54</f>
        <v>3936.9593114048271</v>
      </c>
      <c r="I56" s="11">
        <f>'[1]Hải Quy'!AJ54</f>
        <v>3936.9593114048271</v>
      </c>
      <c r="J56" s="12">
        <v>0</v>
      </c>
      <c r="K56" s="12">
        <v>0</v>
      </c>
      <c r="L56" s="12">
        <v>2924.250182342776</v>
      </c>
      <c r="M56" s="12">
        <v>0</v>
      </c>
      <c r="N56" s="12">
        <v>0</v>
      </c>
      <c r="O56" s="12">
        <v>3799.5859621303712</v>
      </c>
    </row>
    <row r="57" spans="1:15">
      <c r="A57" s="5" t="s">
        <v>74</v>
      </c>
      <c r="B57" s="13" t="s">
        <v>75</v>
      </c>
      <c r="C57" s="5" t="s">
        <v>73</v>
      </c>
      <c r="D57" s="9"/>
      <c r="E57" s="9"/>
      <c r="F57" s="9">
        <f>(H57+K57+O57)/3</f>
        <v>6046.666666666667</v>
      </c>
      <c r="G57" s="14">
        <v>1</v>
      </c>
      <c r="H57" s="14">
        <f>'[1]Hải Quy'!T55</f>
        <v>6200</v>
      </c>
      <c r="I57" s="11">
        <f>'[1]Hải Quy'!AJ55</f>
        <v>0</v>
      </c>
      <c r="J57" s="12"/>
      <c r="K57" s="12">
        <v>6340</v>
      </c>
      <c r="L57" s="12"/>
      <c r="M57" s="12">
        <v>0</v>
      </c>
      <c r="N57" s="12">
        <v>0</v>
      </c>
      <c r="O57" s="12">
        <v>5600</v>
      </c>
    </row>
    <row r="58" spans="1:15">
      <c r="A58" s="15">
        <v>1</v>
      </c>
      <c r="B58" s="16" t="s">
        <v>76</v>
      </c>
      <c r="C58" s="15" t="s">
        <v>73</v>
      </c>
      <c r="D58" s="9"/>
      <c r="E58" s="9"/>
      <c r="F58" s="9">
        <f>F57</f>
        <v>6046.666666666667</v>
      </c>
      <c r="G58" s="14">
        <f>'[1]Hải Quy'!S56</f>
        <v>1</v>
      </c>
      <c r="H58" s="14">
        <f>'[1]Hải Quy'!T56</f>
        <v>6200</v>
      </c>
      <c r="I58" s="11">
        <f>'[1]Hải Quy'!AJ56</f>
        <v>0</v>
      </c>
      <c r="J58" s="12">
        <v>0</v>
      </c>
      <c r="K58" s="12">
        <v>6340</v>
      </c>
      <c r="L58" s="12">
        <v>0</v>
      </c>
      <c r="M58" s="12">
        <v>0</v>
      </c>
      <c r="N58" s="12">
        <v>0</v>
      </c>
      <c r="O58" s="12">
        <v>0</v>
      </c>
    </row>
    <row r="59" spans="1:15">
      <c r="A59" s="15">
        <v>2</v>
      </c>
      <c r="B59" s="16" t="s">
        <v>77</v>
      </c>
      <c r="C59" s="15" t="s">
        <v>73</v>
      </c>
      <c r="D59" s="9"/>
      <c r="E59" s="9"/>
      <c r="F59" s="9"/>
      <c r="G59" s="14">
        <f>'[1]Hải Quy'!S57</f>
        <v>0</v>
      </c>
      <c r="H59" s="14">
        <f>'[1]Hải Quy'!T57</f>
        <v>0</v>
      </c>
      <c r="I59" s="11">
        <f>'[1]Hải Quy'!AJ57</f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1:15">
      <c r="A60" s="5" t="s">
        <v>78</v>
      </c>
      <c r="B60" s="13" t="s">
        <v>79</v>
      </c>
      <c r="C60" s="5" t="s">
        <v>16</v>
      </c>
      <c r="D60" s="9"/>
      <c r="E60" s="9"/>
      <c r="F60" s="9">
        <f>F57*F55</f>
        <v>37811822.222222224</v>
      </c>
      <c r="G60" s="14"/>
      <c r="H60" s="14"/>
      <c r="I60" s="11">
        <f>'[1]Hải Quy'!AJ58</f>
        <v>37365333.333333336</v>
      </c>
      <c r="J60" s="12"/>
      <c r="K60" s="12"/>
      <c r="L60" s="12">
        <v>44681333.333333336</v>
      </c>
      <c r="M60" s="12"/>
      <c r="N60" s="12"/>
      <c r="O60" s="12">
        <v>31808000</v>
      </c>
    </row>
    <row r="61" spans="1:15">
      <c r="A61" s="5" t="s">
        <v>80</v>
      </c>
      <c r="B61" s="13" t="s">
        <v>81</v>
      </c>
      <c r="C61" s="5" t="s">
        <v>16</v>
      </c>
      <c r="D61" s="9"/>
      <c r="E61" s="9"/>
      <c r="F61" s="9">
        <f>F60-F54</f>
        <v>16069178.835978836</v>
      </c>
      <c r="G61" s="14">
        <f>'[1]Hải Quy'!S59</f>
        <v>0</v>
      </c>
      <c r="H61" s="14">
        <f>'[1]Hải Quy'!T59</f>
        <v>0</v>
      </c>
      <c r="I61" s="11">
        <f>'[1]Hải Quy'!AJ59</f>
        <v>13901200</v>
      </c>
      <c r="J61" s="12">
        <v>0</v>
      </c>
      <c r="K61" s="12">
        <v>0</v>
      </c>
      <c r="L61" s="12">
        <v>24286785.932298295</v>
      </c>
      <c r="M61" s="12">
        <v>0</v>
      </c>
      <c r="N61" s="12">
        <v>0</v>
      </c>
      <c r="O61" s="12">
        <v>10484315.619400261</v>
      </c>
    </row>
    <row r="62" spans="1:15">
      <c r="A62" s="15">
        <v>1</v>
      </c>
      <c r="B62" s="16" t="s">
        <v>82</v>
      </c>
      <c r="C62" s="15" t="s">
        <v>83</v>
      </c>
      <c r="D62" s="9"/>
      <c r="E62" s="9"/>
      <c r="F62" s="18">
        <f>F61/F54</f>
        <v>0.73906279703533362</v>
      </c>
      <c r="G62" s="14">
        <f>'[1]Hải Quy'!S60</f>
        <v>0</v>
      </c>
      <c r="H62" s="14">
        <f>'[1]Hải Quy'!T60</f>
        <v>0</v>
      </c>
      <c r="I62" s="11">
        <f>'[1]Hải Quy'!AJ60</f>
        <v>58.821478925134755</v>
      </c>
      <c r="J62" s="12">
        <v>0</v>
      </c>
      <c r="K62" s="12">
        <v>0</v>
      </c>
      <c r="L62" s="12">
        <v>119.26563163463537</v>
      </c>
      <c r="M62" s="12">
        <v>0</v>
      </c>
      <c r="N62" s="12">
        <v>0</v>
      </c>
      <c r="O62" s="12">
        <v>48.952733591299861</v>
      </c>
    </row>
    <row r="63" spans="1:15">
      <c r="A63" s="15">
        <v>2</v>
      </c>
      <c r="B63" s="16" t="s">
        <v>84</v>
      </c>
      <c r="C63" s="15" t="s">
        <v>83</v>
      </c>
      <c r="D63" s="9"/>
      <c r="E63" s="9"/>
      <c r="F63" s="18">
        <f>F61/F60</f>
        <v>0.42497763640004865</v>
      </c>
      <c r="G63" s="14">
        <f>'[1]Hải Quy'!S61</f>
        <v>0</v>
      </c>
      <c r="H63" s="14">
        <f>'[1]Hải Quy'!T61</f>
        <v>0</v>
      </c>
      <c r="I63" s="11">
        <f>'[1]Hải Quy'!AJ61</f>
        <v>36.500656267664077</v>
      </c>
      <c r="J63" s="12">
        <v>0</v>
      </c>
      <c r="K63" s="12">
        <v>0</v>
      </c>
      <c r="L63" s="12">
        <v>53.884226689074247</v>
      </c>
      <c r="M63" s="12">
        <v>0</v>
      </c>
      <c r="N63" s="12">
        <v>0</v>
      </c>
      <c r="O63" s="12">
        <v>32.96125383362758</v>
      </c>
    </row>
    <row r="64" spans="1:15">
      <c r="A64" s="74" t="s">
        <v>85</v>
      </c>
      <c r="B64" s="74"/>
      <c r="C64" s="74"/>
      <c r="D64" s="74"/>
      <c r="E64" s="74"/>
      <c r="F64" s="74"/>
      <c r="G64" s="74"/>
      <c r="H64" s="74"/>
      <c r="I64" s="74"/>
    </row>
    <row r="65" spans="1:15">
      <c r="A65" s="61" t="s">
        <v>86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>
      <c r="A66" s="61" t="s">
        <v>87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>
      <c r="A67" s="61" t="s">
        <v>88</v>
      </c>
      <c r="B67" s="61"/>
      <c r="C67" s="61"/>
      <c r="D67" s="61"/>
      <c r="E67" s="61"/>
      <c r="F67" s="61"/>
      <c r="G67" s="61"/>
      <c r="H67" s="61"/>
      <c r="I67" s="61"/>
    </row>
  </sheetData>
  <mergeCells count="13">
    <mergeCell ref="A64:I64"/>
    <mergeCell ref="A65:O65"/>
    <mergeCell ref="A66:O66"/>
    <mergeCell ref="A67:I67"/>
    <mergeCell ref="A2:O2"/>
    <mergeCell ref="A3:I3"/>
    <mergeCell ref="A4:I4"/>
    <mergeCell ref="A5:I5"/>
    <mergeCell ref="A6:I6"/>
    <mergeCell ref="D7:F7"/>
    <mergeCell ref="G7:I7"/>
    <mergeCell ref="J7:L7"/>
    <mergeCell ref="M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7"/>
  <sheetViews>
    <sheetView topLeftCell="A46" workbookViewId="0">
      <selection activeCell="H20" sqref="H20"/>
    </sheetView>
  </sheetViews>
  <sheetFormatPr defaultRowHeight="15"/>
  <cols>
    <col min="1" max="1" width="5.5546875" style="1" customWidth="1"/>
    <col min="2" max="2" width="27.21875" style="1" customWidth="1"/>
    <col min="3" max="3" width="9.44140625" style="1" customWidth="1"/>
    <col min="4" max="4" width="5.6640625" style="19" bestFit="1" customWidth="1"/>
    <col min="5" max="5" width="7.88671875" style="19" bestFit="1" customWidth="1"/>
    <col min="6" max="6" width="11" style="19" bestFit="1" customWidth="1"/>
    <col min="7" max="7" width="6.5546875" style="3" bestFit="1" customWidth="1"/>
    <col min="8" max="8" width="8.44140625" style="3" bestFit="1" customWidth="1"/>
    <col min="9" max="9" width="10.109375" style="20" bestFit="1" customWidth="1"/>
    <col min="10" max="10" width="6.5546875" style="2" bestFit="1" customWidth="1"/>
    <col min="11" max="11" width="8.109375" style="2" bestFit="1" customWidth="1"/>
    <col min="12" max="12" width="10.109375" style="2" bestFit="1" customWidth="1"/>
    <col min="13" max="13" width="6.6640625" style="3" bestFit="1" customWidth="1"/>
    <col min="14" max="14" width="8.109375" style="3" bestFit="1" customWidth="1"/>
    <col min="15" max="15" width="10.77734375" style="3" customWidth="1"/>
    <col min="16" max="20" width="13" style="1" customWidth="1"/>
    <col min="21" max="16384" width="8.88671875" style="1"/>
  </cols>
  <sheetData>
    <row r="2" spans="1:15">
      <c r="A2" s="60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60"/>
      <c r="B3" s="60"/>
      <c r="C3" s="60"/>
      <c r="D3" s="60"/>
      <c r="E3" s="60"/>
      <c r="F3" s="60"/>
      <c r="G3" s="60"/>
      <c r="H3" s="60"/>
      <c r="I3" s="60"/>
    </row>
    <row r="4" spans="1:15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15" ht="19.5" customHeight="1">
      <c r="A5" s="61" t="s">
        <v>90</v>
      </c>
      <c r="B5" s="61"/>
      <c r="C5" s="61"/>
      <c r="D5" s="61"/>
      <c r="E5" s="61"/>
      <c r="F5" s="61"/>
      <c r="G5" s="61"/>
      <c r="H5" s="61"/>
      <c r="I5" s="61"/>
    </row>
    <row r="6" spans="1:15" ht="19.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1:15" ht="18.75">
      <c r="A7" s="4"/>
      <c r="B7" s="4"/>
      <c r="C7" s="4"/>
      <c r="D7" s="56" t="s">
        <v>91</v>
      </c>
      <c r="E7" s="56"/>
      <c r="F7" s="56"/>
      <c r="G7" s="57" t="s">
        <v>92</v>
      </c>
      <c r="H7" s="57"/>
      <c r="I7" s="57"/>
      <c r="J7" s="58" t="s">
        <v>93</v>
      </c>
      <c r="K7" s="59"/>
      <c r="L7" s="59"/>
      <c r="M7" s="58" t="s">
        <v>94</v>
      </c>
      <c r="N7" s="59"/>
      <c r="O7" s="59"/>
    </row>
    <row r="8" spans="1:15" s="8" customFormat="1" ht="28.5">
      <c r="A8" s="5" t="s">
        <v>8</v>
      </c>
      <c r="B8" s="5" t="s">
        <v>9</v>
      </c>
      <c r="C8" s="5" t="s">
        <v>10</v>
      </c>
      <c r="D8" s="6" t="s">
        <v>11</v>
      </c>
      <c r="E8" s="6" t="s">
        <v>12</v>
      </c>
      <c r="F8" s="7" t="s">
        <v>13</v>
      </c>
      <c r="G8" s="6" t="s">
        <v>11</v>
      </c>
      <c r="H8" s="6" t="s">
        <v>12</v>
      </c>
      <c r="I8" s="7" t="s">
        <v>13</v>
      </c>
      <c r="J8" s="6" t="s">
        <v>11</v>
      </c>
      <c r="K8" s="6" t="s">
        <v>12</v>
      </c>
      <c r="L8" s="7" t="s">
        <v>13</v>
      </c>
      <c r="M8" s="6" t="s">
        <v>11</v>
      </c>
      <c r="N8" s="6" t="s">
        <v>12</v>
      </c>
      <c r="O8" s="52" t="s">
        <v>113</v>
      </c>
    </row>
    <row r="9" spans="1:15">
      <c r="A9" s="5">
        <v>-1</v>
      </c>
      <c r="B9" s="5">
        <v>-2</v>
      </c>
      <c r="C9" s="5">
        <v>-3</v>
      </c>
      <c r="D9" s="9"/>
      <c r="E9" s="9"/>
      <c r="F9" s="9"/>
      <c r="G9" s="10"/>
      <c r="H9" s="10"/>
      <c r="I9" s="11"/>
      <c r="J9" s="12"/>
      <c r="K9" s="12"/>
      <c r="L9" s="12"/>
      <c r="M9" s="12"/>
      <c r="N9" s="12"/>
      <c r="O9" s="12"/>
    </row>
    <row r="10" spans="1:15">
      <c r="A10" s="5" t="s">
        <v>14</v>
      </c>
      <c r="B10" s="13" t="s">
        <v>15</v>
      </c>
      <c r="C10" s="5" t="s">
        <v>16</v>
      </c>
      <c r="D10" s="9"/>
      <c r="E10" s="9"/>
      <c r="F10" s="9">
        <f>F11+F12+F13+F22+F21+F28+F32+F33+F34+F35</f>
        <v>19654288.888888888</v>
      </c>
      <c r="G10" s="14"/>
      <c r="H10" s="14"/>
      <c r="I10" s="11">
        <v>18658100</v>
      </c>
      <c r="J10" s="12"/>
      <c r="K10" s="12"/>
      <c r="L10" s="12">
        <v>20526200</v>
      </c>
      <c r="M10" s="12"/>
      <c r="N10" s="12"/>
      <c r="O10" s="12">
        <v>19778400</v>
      </c>
    </row>
    <row r="11" spans="1:15">
      <c r="A11" s="5">
        <v>1</v>
      </c>
      <c r="B11" s="13" t="s">
        <v>17</v>
      </c>
      <c r="C11" s="5" t="s">
        <v>18</v>
      </c>
      <c r="D11" s="9">
        <f>(G11+J11+M11)/3</f>
        <v>87.666666666666671</v>
      </c>
      <c r="E11" s="9">
        <f>(H11+K11+N11)/3</f>
        <v>18833.333333333332</v>
      </c>
      <c r="F11" s="9">
        <f>D11*E11</f>
        <v>1651055.5555555555</v>
      </c>
      <c r="G11" s="14">
        <v>88</v>
      </c>
      <c r="H11" s="14">
        <v>18500</v>
      </c>
      <c r="I11" s="11">
        <v>1628000</v>
      </c>
      <c r="J11" s="12">
        <v>80</v>
      </c>
      <c r="K11" s="12">
        <v>19000</v>
      </c>
      <c r="L11" s="12">
        <v>1520000</v>
      </c>
      <c r="M11" s="12">
        <v>95</v>
      </c>
      <c r="N11" s="12">
        <v>19000</v>
      </c>
      <c r="O11" s="12">
        <v>1805000</v>
      </c>
    </row>
    <row r="12" spans="1:15">
      <c r="A12" s="5">
        <v>2</v>
      </c>
      <c r="B12" s="13" t="s">
        <v>19</v>
      </c>
      <c r="C12" s="5" t="s">
        <v>16</v>
      </c>
      <c r="D12" s="9"/>
      <c r="E12" s="9"/>
      <c r="F12" s="9">
        <f>(I12+L12+O12)/3</f>
        <v>3920000</v>
      </c>
      <c r="G12" s="14"/>
      <c r="H12" s="14"/>
      <c r="I12" s="11">
        <v>3700000</v>
      </c>
      <c r="J12" s="12"/>
      <c r="K12" s="12"/>
      <c r="L12" s="12">
        <v>3960000</v>
      </c>
      <c r="M12" s="12"/>
      <c r="N12" s="12"/>
      <c r="O12" s="12">
        <v>4100000</v>
      </c>
    </row>
    <row r="13" spans="1:15">
      <c r="A13" s="5">
        <v>3</v>
      </c>
      <c r="B13" s="13" t="s">
        <v>20</v>
      </c>
      <c r="C13" s="5" t="s">
        <v>16</v>
      </c>
      <c r="D13" s="9"/>
      <c r="E13" s="9"/>
      <c r="F13" s="9">
        <f>(I13+L13+O13)/3</f>
        <v>5156900</v>
      </c>
      <c r="G13" s="14"/>
      <c r="H13" s="14"/>
      <c r="I13" s="11">
        <v>5041100</v>
      </c>
      <c r="J13" s="12"/>
      <c r="K13" s="12"/>
      <c r="L13" s="12">
        <v>5365200</v>
      </c>
      <c r="M13" s="12"/>
      <c r="N13" s="12"/>
      <c r="O13" s="12">
        <v>5064400</v>
      </c>
    </row>
    <row r="14" spans="1:15">
      <c r="A14" s="15"/>
      <c r="B14" s="16" t="s">
        <v>21</v>
      </c>
      <c r="C14" s="15" t="s">
        <v>18</v>
      </c>
      <c r="D14" s="9"/>
      <c r="E14" s="9"/>
      <c r="F14" s="9"/>
      <c r="G14" s="14">
        <v>111</v>
      </c>
      <c r="H14" s="14">
        <v>8500</v>
      </c>
      <c r="I14" s="11">
        <v>943500</v>
      </c>
      <c r="J14" s="12">
        <v>68</v>
      </c>
      <c r="K14" s="12">
        <v>8500</v>
      </c>
      <c r="L14" s="12">
        <v>578000</v>
      </c>
      <c r="M14" s="12">
        <v>80</v>
      </c>
      <c r="N14" s="12">
        <v>8500</v>
      </c>
      <c r="O14" s="12">
        <v>680000</v>
      </c>
    </row>
    <row r="15" spans="1:15">
      <c r="A15" s="15"/>
      <c r="B15" s="16" t="s">
        <v>22</v>
      </c>
      <c r="C15" s="15" t="s">
        <v>18</v>
      </c>
      <c r="D15" s="9"/>
      <c r="E15" s="9"/>
      <c r="F15" s="9"/>
      <c r="G15" s="14"/>
      <c r="H15" s="14"/>
      <c r="I15" s="11">
        <v>0</v>
      </c>
      <c r="J15" s="12"/>
      <c r="K15" s="12"/>
      <c r="L15" s="12">
        <v>0</v>
      </c>
      <c r="M15" s="12"/>
      <c r="N15" s="12"/>
      <c r="O15" s="12"/>
    </row>
    <row r="16" spans="1:15">
      <c r="A16" s="15"/>
      <c r="B16" s="16" t="s">
        <v>23</v>
      </c>
      <c r="C16" s="15" t="s">
        <v>18</v>
      </c>
      <c r="D16" s="9"/>
      <c r="E16" s="9"/>
      <c r="F16" s="9"/>
      <c r="G16" s="14"/>
      <c r="H16" s="14"/>
      <c r="I16" s="11"/>
      <c r="J16" s="12"/>
      <c r="K16" s="12"/>
      <c r="L16" s="12">
        <v>0</v>
      </c>
      <c r="M16" s="12"/>
      <c r="N16" s="12"/>
      <c r="O16" s="12">
        <v>0</v>
      </c>
    </row>
    <row r="17" spans="1:15">
      <c r="A17" s="15"/>
      <c r="B17" s="16" t="s">
        <v>24</v>
      </c>
      <c r="C17" s="15" t="s">
        <v>18</v>
      </c>
      <c r="D17" s="9"/>
      <c r="E17" s="9"/>
      <c r="F17" s="9"/>
      <c r="G17" s="14">
        <v>74</v>
      </c>
      <c r="H17" s="14">
        <v>9000</v>
      </c>
      <c r="I17" s="11">
        <v>666000</v>
      </c>
      <c r="J17" s="12">
        <v>76</v>
      </c>
      <c r="K17" s="12">
        <v>9000</v>
      </c>
      <c r="L17" s="12">
        <v>684000</v>
      </c>
      <c r="M17" s="12">
        <v>66</v>
      </c>
      <c r="N17" s="12">
        <v>9000</v>
      </c>
      <c r="O17" s="12">
        <v>594000</v>
      </c>
    </row>
    <row r="18" spans="1:15">
      <c r="A18" s="15"/>
      <c r="B18" s="16" t="s">
        <v>25</v>
      </c>
      <c r="C18" s="15" t="s">
        <v>18</v>
      </c>
      <c r="D18" s="9"/>
      <c r="E18" s="9"/>
      <c r="F18" s="9"/>
      <c r="G18" s="14">
        <v>373</v>
      </c>
      <c r="H18" s="14">
        <v>9200</v>
      </c>
      <c r="I18" s="11">
        <v>3431600</v>
      </c>
      <c r="J18" s="12">
        <v>446</v>
      </c>
      <c r="K18" s="12">
        <v>9200</v>
      </c>
      <c r="L18" s="12">
        <v>4103200</v>
      </c>
      <c r="M18" s="12">
        <v>412</v>
      </c>
      <c r="N18" s="12">
        <v>9200</v>
      </c>
      <c r="O18" s="12">
        <v>3790400</v>
      </c>
    </row>
    <row r="19" spans="1:15">
      <c r="A19" s="15"/>
      <c r="B19" s="16" t="s">
        <v>26</v>
      </c>
      <c r="C19" s="15" t="s">
        <v>18</v>
      </c>
      <c r="D19" s="9"/>
      <c r="E19" s="9"/>
      <c r="F19" s="9"/>
      <c r="G19" s="14"/>
      <c r="H19" s="14"/>
      <c r="I19" s="11"/>
      <c r="J19" s="12"/>
      <c r="K19" s="12"/>
      <c r="L19" s="12"/>
      <c r="M19" s="12"/>
      <c r="N19" s="12"/>
      <c r="O19" s="12"/>
    </row>
    <row r="20" spans="1:15" ht="30">
      <c r="A20" s="15"/>
      <c r="B20" s="16" t="s">
        <v>27</v>
      </c>
      <c r="C20" s="15" t="s">
        <v>28</v>
      </c>
      <c r="D20" s="9"/>
      <c r="E20" s="9"/>
      <c r="F20" s="9"/>
      <c r="G20" s="14"/>
      <c r="H20" s="14"/>
      <c r="I20" s="11"/>
      <c r="J20" s="12"/>
      <c r="K20" s="12"/>
      <c r="L20" s="12"/>
      <c r="M20" s="12"/>
      <c r="N20" s="12"/>
      <c r="O20" s="12">
        <v>0</v>
      </c>
    </row>
    <row r="21" spans="1:15">
      <c r="A21" s="5">
        <v>4</v>
      </c>
      <c r="B21" s="13" t="s">
        <v>29</v>
      </c>
      <c r="C21" s="5" t="s">
        <v>16</v>
      </c>
      <c r="D21" s="9"/>
      <c r="E21" s="9"/>
      <c r="F21" s="9"/>
      <c r="G21" s="14"/>
      <c r="H21" s="14"/>
      <c r="I21" s="11"/>
      <c r="J21" s="12"/>
      <c r="K21" s="12"/>
      <c r="L21" s="12"/>
      <c r="M21" s="12"/>
      <c r="N21" s="12"/>
      <c r="O21" s="12"/>
    </row>
    <row r="22" spans="1:15">
      <c r="A22" s="5">
        <v>5</v>
      </c>
      <c r="B22" s="13" t="s">
        <v>30</v>
      </c>
      <c r="C22" s="5" t="s">
        <v>16</v>
      </c>
      <c r="D22" s="9"/>
      <c r="E22" s="9"/>
      <c r="F22" s="9">
        <f>(I22+L22+O22)/3</f>
        <v>2026666.6666666667</v>
      </c>
      <c r="G22" s="14"/>
      <c r="H22" s="14"/>
      <c r="I22" s="11">
        <v>1973000</v>
      </c>
      <c r="J22" s="12"/>
      <c r="K22" s="12"/>
      <c r="L22" s="12">
        <v>2198000</v>
      </c>
      <c r="M22" s="12"/>
      <c r="N22" s="12"/>
      <c r="O22" s="12">
        <v>1909000</v>
      </c>
    </row>
    <row r="23" spans="1:15">
      <c r="A23" s="15"/>
      <c r="B23" s="16" t="s">
        <v>31</v>
      </c>
      <c r="C23" s="15" t="s">
        <v>32</v>
      </c>
      <c r="D23" s="9"/>
      <c r="E23" s="9"/>
      <c r="F23" s="9"/>
      <c r="G23" s="14"/>
      <c r="H23" s="14"/>
      <c r="I23" s="11">
        <v>419000</v>
      </c>
      <c r="J23" s="12"/>
      <c r="K23" s="12"/>
      <c r="L23" s="12">
        <v>399000</v>
      </c>
      <c r="M23" s="12"/>
      <c r="N23" s="12"/>
      <c r="O23" s="12">
        <v>345000</v>
      </c>
    </row>
    <row r="24" spans="1:15">
      <c r="A24" s="15"/>
      <c r="B24" s="16" t="s">
        <v>33</v>
      </c>
      <c r="C24" s="15" t="s">
        <v>32</v>
      </c>
      <c r="D24" s="9"/>
      <c r="E24" s="9"/>
      <c r="F24" s="9"/>
      <c r="G24" s="14"/>
      <c r="H24" s="14"/>
      <c r="I24" s="11">
        <v>530000</v>
      </c>
      <c r="J24" s="12"/>
      <c r="K24" s="12"/>
      <c r="L24" s="12">
        <v>465000</v>
      </c>
      <c r="M24" s="12"/>
      <c r="N24" s="12"/>
      <c r="O24" s="12">
        <v>397000</v>
      </c>
    </row>
    <row r="25" spans="1:15">
      <c r="A25" s="15"/>
      <c r="B25" s="16" t="s">
        <v>34</v>
      </c>
      <c r="C25" s="15" t="s">
        <v>32</v>
      </c>
      <c r="D25" s="9"/>
      <c r="E25" s="9"/>
      <c r="F25" s="9"/>
      <c r="G25" s="14"/>
      <c r="H25" s="14"/>
      <c r="I25" s="11">
        <v>489000</v>
      </c>
      <c r="J25" s="12"/>
      <c r="K25" s="12"/>
      <c r="L25" s="12">
        <v>455000</v>
      </c>
      <c r="M25" s="12"/>
      <c r="N25" s="12"/>
      <c r="O25" s="12">
        <v>460000</v>
      </c>
    </row>
    <row r="26" spans="1:15">
      <c r="A26" s="15"/>
      <c r="B26" s="16" t="s">
        <v>35</v>
      </c>
      <c r="C26" s="15" t="s">
        <v>32</v>
      </c>
      <c r="D26" s="9"/>
      <c r="E26" s="9"/>
      <c r="F26" s="9"/>
      <c r="G26" s="14"/>
      <c r="H26" s="14"/>
      <c r="I26" s="11">
        <v>535000</v>
      </c>
      <c r="J26" s="12"/>
      <c r="K26" s="12"/>
      <c r="L26" s="12">
        <v>879000</v>
      </c>
      <c r="M26" s="12"/>
      <c r="N26" s="12"/>
      <c r="O26" s="12">
        <v>707000</v>
      </c>
    </row>
    <row r="27" spans="1:15">
      <c r="A27" s="5">
        <v>6</v>
      </c>
      <c r="B27" s="13" t="s">
        <v>36</v>
      </c>
      <c r="C27" s="5"/>
      <c r="D27" s="9"/>
      <c r="E27" s="9"/>
      <c r="F27" s="9">
        <f t="shared" ref="F27:F37" si="0">(I27+L27+O27)/3</f>
        <v>0</v>
      </c>
      <c r="G27" s="14"/>
      <c r="H27" s="14"/>
      <c r="I27" s="11"/>
      <c r="J27" s="12"/>
      <c r="K27" s="12"/>
      <c r="L27" s="12"/>
      <c r="M27" s="12"/>
      <c r="N27" s="12"/>
      <c r="O27" s="12"/>
    </row>
    <row r="28" spans="1:15">
      <c r="A28" s="5">
        <v>7</v>
      </c>
      <c r="B28" s="13" t="s">
        <v>37</v>
      </c>
      <c r="C28" s="5" t="s">
        <v>16</v>
      </c>
      <c r="D28" s="9"/>
      <c r="E28" s="9"/>
      <c r="F28" s="9">
        <f t="shared" si="0"/>
        <v>904333.33333333337</v>
      </c>
      <c r="G28" s="14"/>
      <c r="H28" s="14"/>
      <c r="I28" s="11">
        <v>700000</v>
      </c>
      <c r="J28" s="12"/>
      <c r="K28" s="12"/>
      <c r="L28" s="12">
        <v>1313000</v>
      </c>
      <c r="M28" s="12"/>
      <c r="N28" s="12"/>
      <c r="O28" s="12">
        <v>700000</v>
      </c>
    </row>
    <row r="29" spans="1:15">
      <c r="A29" s="15"/>
      <c r="B29" s="16" t="s">
        <v>38</v>
      </c>
      <c r="C29" s="15" t="s">
        <v>16</v>
      </c>
      <c r="D29" s="9"/>
      <c r="E29" s="9"/>
      <c r="F29" s="9">
        <f t="shared" si="0"/>
        <v>0</v>
      </c>
      <c r="G29" s="14"/>
      <c r="H29" s="14"/>
      <c r="I29" s="11">
        <v>0</v>
      </c>
      <c r="J29" s="12"/>
      <c r="K29" s="12"/>
      <c r="L29" s="12"/>
      <c r="M29" s="12"/>
      <c r="N29" s="12"/>
      <c r="O29" s="12"/>
    </row>
    <row r="30" spans="1:15">
      <c r="A30" s="15"/>
      <c r="B30" s="16" t="s">
        <v>39</v>
      </c>
      <c r="C30" s="15" t="s">
        <v>16</v>
      </c>
      <c r="D30" s="9"/>
      <c r="E30" s="9"/>
      <c r="F30" s="9">
        <f t="shared" si="0"/>
        <v>0</v>
      </c>
      <c r="G30" s="14"/>
      <c r="H30" s="14"/>
      <c r="I30" s="11"/>
      <c r="J30" s="12"/>
      <c r="K30" s="12"/>
      <c r="L30" s="12"/>
      <c r="M30" s="12"/>
      <c r="N30" s="12"/>
      <c r="O30" s="12"/>
    </row>
    <row r="31" spans="1:15">
      <c r="A31" s="15"/>
      <c r="B31" s="16" t="s">
        <v>40</v>
      </c>
      <c r="C31" s="15" t="s">
        <v>16</v>
      </c>
      <c r="D31" s="9"/>
      <c r="E31" s="9"/>
      <c r="F31" s="9">
        <f t="shared" si="0"/>
        <v>0</v>
      </c>
      <c r="G31" s="14"/>
      <c r="H31" s="14"/>
      <c r="I31" s="11"/>
      <c r="J31" s="12"/>
      <c r="K31" s="12"/>
      <c r="L31" s="12"/>
      <c r="M31" s="12"/>
      <c r="N31" s="12"/>
      <c r="O31" s="12"/>
    </row>
    <row r="32" spans="1:15" ht="28.5">
      <c r="A32" s="5">
        <v>8</v>
      </c>
      <c r="B32" s="13" t="s">
        <v>41</v>
      </c>
      <c r="C32" s="5" t="s">
        <v>16</v>
      </c>
      <c r="D32" s="9"/>
      <c r="E32" s="9"/>
      <c r="F32" s="9">
        <f>(I32+L32+O32)/3</f>
        <v>159666.66666666666</v>
      </c>
      <c r="G32" s="14"/>
      <c r="H32" s="14"/>
      <c r="I32" s="11">
        <v>149000</v>
      </c>
      <c r="J32" s="12"/>
      <c r="K32" s="12"/>
      <c r="L32" s="12">
        <v>197000</v>
      </c>
      <c r="M32" s="12"/>
      <c r="N32" s="12"/>
      <c r="O32" s="12">
        <v>133000</v>
      </c>
    </row>
    <row r="33" spans="1:15">
      <c r="A33" s="5">
        <v>9</v>
      </c>
      <c r="B33" s="13" t="s">
        <v>42</v>
      </c>
      <c r="C33" s="5"/>
      <c r="D33" s="9"/>
      <c r="E33" s="9"/>
      <c r="F33" s="9">
        <f t="shared" si="0"/>
        <v>0</v>
      </c>
      <c r="G33" s="14"/>
      <c r="H33" s="14"/>
      <c r="I33" s="11"/>
      <c r="J33" s="12"/>
      <c r="K33" s="12"/>
      <c r="L33" s="12"/>
      <c r="M33" s="12"/>
      <c r="N33" s="12"/>
      <c r="O33" s="12"/>
    </row>
    <row r="34" spans="1:15" ht="28.5">
      <c r="A34" s="5">
        <v>10</v>
      </c>
      <c r="B34" s="13" t="s">
        <v>43</v>
      </c>
      <c r="C34" s="5" t="s">
        <v>16</v>
      </c>
      <c r="D34" s="9"/>
      <c r="E34" s="9"/>
      <c r="F34" s="9">
        <f t="shared" si="0"/>
        <v>0</v>
      </c>
      <c r="G34" s="14"/>
      <c r="H34" s="14"/>
      <c r="I34" s="11"/>
      <c r="J34" s="12"/>
      <c r="K34" s="12"/>
      <c r="L34" s="12"/>
      <c r="M34" s="12"/>
      <c r="N34" s="12"/>
      <c r="O34" s="12"/>
    </row>
    <row r="35" spans="1:15" ht="42.75">
      <c r="A35" s="5">
        <v>11</v>
      </c>
      <c r="B35" s="13" t="s">
        <v>44</v>
      </c>
      <c r="C35" s="5" t="s">
        <v>16</v>
      </c>
      <c r="D35" s="9"/>
      <c r="E35" s="9"/>
      <c r="F35" s="9">
        <f t="shared" si="0"/>
        <v>5835666.666666667</v>
      </c>
      <c r="G35" s="14"/>
      <c r="H35" s="14"/>
      <c r="I35" s="11">
        <v>5467000</v>
      </c>
      <c r="J35" s="12"/>
      <c r="K35" s="12"/>
      <c r="L35" s="12">
        <v>5973000</v>
      </c>
      <c r="M35" s="12"/>
      <c r="N35" s="12"/>
      <c r="O35" s="12">
        <v>6067000</v>
      </c>
    </row>
    <row r="36" spans="1:15">
      <c r="A36" s="5">
        <v>12</v>
      </c>
      <c r="B36" s="13" t="s">
        <v>45</v>
      </c>
      <c r="C36" s="5" t="s">
        <v>16</v>
      </c>
      <c r="D36" s="9"/>
      <c r="E36" s="9"/>
      <c r="F36" s="9">
        <f t="shared" si="0"/>
        <v>0</v>
      </c>
      <c r="G36" s="14"/>
      <c r="H36" s="14"/>
      <c r="I36" s="11"/>
      <c r="J36" s="12"/>
      <c r="K36" s="12"/>
      <c r="L36" s="12"/>
      <c r="M36" s="12"/>
      <c r="N36" s="12"/>
      <c r="O36" s="12"/>
    </row>
    <row r="37" spans="1:15">
      <c r="A37" s="5" t="s">
        <v>46</v>
      </c>
      <c r="B37" s="13" t="s">
        <v>47</v>
      </c>
      <c r="C37" s="15" t="s">
        <v>48</v>
      </c>
      <c r="D37" s="9"/>
      <c r="E37" s="9"/>
      <c r="F37" s="9">
        <f t="shared" si="0"/>
        <v>7589000</v>
      </c>
      <c r="G37" s="17"/>
      <c r="H37" s="14"/>
      <c r="I37" s="11">
        <v>8007000</v>
      </c>
      <c r="J37" s="12"/>
      <c r="K37" s="12"/>
      <c r="L37" s="12">
        <v>7700000</v>
      </c>
      <c r="M37" s="12"/>
      <c r="N37" s="12"/>
      <c r="O37" s="12">
        <v>7060000</v>
      </c>
    </row>
    <row r="38" spans="1:15">
      <c r="A38" s="15"/>
      <c r="B38" s="16" t="s">
        <v>49</v>
      </c>
      <c r="C38" s="15" t="s">
        <v>48</v>
      </c>
      <c r="D38" s="9"/>
      <c r="E38" s="9"/>
      <c r="F38" s="9"/>
      <c r="G38" s="17"/>
      <c r="H38" s="14"/>
      <c r="I38" s="11"/>
      <c r="J38" s="12"/>
      <c r="K38" s="12"/>
      <c r="L38" s="12"/>
      <c r="M38" s="12"/>
      <c r="N38" s="12"/>
      <c r="O38" s="12"/>
    </row>
    <row r="39" spans="1:15">
      <c r="A39" s="15"/>
      <c r="B39" s="16" t="s">
        <v>50</v>
      </c>
      <c r="C39" s="15" t="s">
        <v>48</v>
      </c>
      <c r="D39" s="9"/>
      <c r="E39" s="9"/>
      <c r="F39" s="9"/>
      <c r="G39" s="17"/>
      <c r="H39" s="14"/>
      <c r="I39" s="11"/>
      <c r="J39" s="12"/>
      <c r="K39" s="12"/>
      <c r="L39" s="12"/>
      <c r="M39" s="12"/>
      <c r="N39" s="12"/>
      <c r="O39" s="12"/>
    </row>
    <row r="40" spans="1:15" ht="30">
      <c r="A40" s="15"/>
      <c r="B40" s="16" t="s">
        <v>51</v>
      </c>
      <c r="C40" s="15" t="s">
        <v>48</v>
      </c>
      <c r="D40" s="9"/>
      <c r="E40" s="9"/>
      <c r="F40" s="9"/>
      <c r="G40" s="17"/>
      <c r="H40" s="14"/>
      <c r="I40" s="11"/>
      <c r="J40" s="12"/>
      <c r="K40" s="12"/>
      <c r="L40" s="12"/>
      <c r="M40" s="12"/>
      <c r="N40" s="12"/>
      <c r="O40" s="12"/>
    </row>
    <row r="41" spans="1:15">
      <c r="A41" s="15"/>
      <c r="B41" s="16" t="s">
        <v>52</v>
      </c>
      <c r="C41" s="15" t="s">
        <v>48</v>
      </c>
      <c r="D41" s="9"/>
      <c r="E41" s="9"/>
      <c r="F41" s="9"/>
      <c r="G41" s="17"/>
      <c r="H41" s="14"/>
      <c r="I41" s="11"/>
      <c r="J41" s="12"/>
      <c r="K41" s="12"/>
      <c r="L41" s="12"/>
      <c r="M41" s="12"/>
      <c r="N41" s="12"/>
      <c r="O41" s="12"/>
    </row>
    <row r="42" spans="1:15">
      <c r="A42" s="15"/>
      <c r="B42" s="16" t="s">
        <v>53</v>
      </c>
      <c r="C42" s="15" t="s">
        <v>48</v>
      </c>
      <c r="D42" s="9"/>
      <c r="E42" s="9"/>
      <c r="F42" s="9"/>
      <c r="G42" s="17"/>
      <c r="H42" s="14"/>
      <c r="I42" s="11"/>
      <c r="J42" s="12"/>
      <c r="K42" s="12"/>
      <c r="L42" s="12"/>
      <c r="M42" s="12"/>
      <c r="N42" s="12"/>
      <c r="O42" s="12"/>
    </row>
    <row r="43" spans="1:15">
      <c r="A43" s="15"/>
      <c r="B43" s="16" t="s">
        <v>54</v>
      </c>
      <c r="C43" s="15" t="s">
        <v>48</v>
      </c>
      <c r="D43" s="9"/>
      <c r="E43" s="9"/>
      <c r="F43" s="9"/>
      <c r="G43" s="17"/>
      <c r="H43" s="14"/>
      <c r="I43" s="11"/>
      <c r="J43" s="12"/>
      <c r="K43" s="12"/>
      <c r="L43" s="12"/>
      <c r="M43" s="12"/>
      <c r="N43" s="12"/>
      <c r="O43" s="12"/>
    </row>
    <row r="44" spans="1:15">
      <c r="A44" s="15"/>
      <c r="B44" s="16" t="s">
        <v>55</v>
      </c>
      <c r="C44" s="15" t="s">
        <v>48</v>
      </c>
      <c r="D44" s="9"/>
      <c r="E44" s="9"/>
      <c r="F44" s="9"/>
      <c r="G44" s="17"/>
      <c r="H44" s="14"/>
      <c r="I44" s="11"/>
      <c r="J44" s="12"/>
      <c r="K44" s="12"/>
      <c r="L44" s="12"/>
      <c r="M44" s="12"/>
      <c r="N44" s="12"/>
      <c r="O44" s="12"/>
    </row>
    <row r="45" spans="1:15">
      <c r="A45" s="15"/>
      <c r="B45" s="16" t="s">
        <v>56</v>
      </c>
      <c r="C45" s="15" t="s">
        <v>48</v>
      </c>
      <c r="D45" s="9"/>
      <c r="E45" s="9"/>
      <c r="F45" s="9"/>
      <c r="G45" s="17"/>
      <c r="H45" s="14"/>
      <c r="I45" s="11"/>
      <c r="J45" s="12"/>
      <c r="K45" s="12"/>
      <c r="L45" s="12"/>
      <c r="M45" s="12"/>
      <c r="N45" s="12"/>
      <c r="O45" s="12"/>
    </row>
    <row r="46" spans="1:15">
      <c r="A46" s="15"/>
      <c r="B46" s="16" t="s">
        <v>57</v>
      </c>
      <c r="C46" s="15" t="s">
        <v>48</v>
      </c>
      <c r="D46" s="9"/>
      <c r="E46" s="9"/>
      <c r="F46" s="9"/>
      <c r="G46" s="17"/>
      <c r="H46" s="14"/>
      <c r="I46" s="11"/>
      <c r="J46" s="12"/>
      <c r="K46" s="12"/>
      <c r="L46" s="12"/>
      <c r="M46" s="12"/>
      <c r="N46" s="12"/>
      <c r="O46" s="12"/>
    </row>
    <row r="47" spans="1:15">
      <c r="A47" s="15"/>
      <c r="B47" s="16" t="s">
        <v>58</v>
      </c>
      <c r="C47" s="15" t="s">
        <v>48</v>
      </c>
      <c r="D47" s="9"/>
      <c r="E47" s="9"/>
      <c r="F47" s="9"/>
      <c r="G47" s="17"/>
      <c r="H47" s="14"/>
      <c r="I47" s="11"/>
      <c r="J47" s="12"/>
      <c r="K47" s="12"/>
      <c r="L47" s="12"/>
      <c r="M47" s="12"/>
      <c r="N47" s="12"/>
      <c r="O47" s="12"/>
    </row>
    <row r="48" spans="1:15">
      <c r="A48" s="15"/>
      <c r="B48" s="16" t="s">
        <v>59</v>
      </c>
      <c r="C48" s="15" t="s">
        <v>48</v>
      </c>
      <c r="D48" s="9"/>
      <c r="E48" s="9"/>
      <c r="F48" s="9"/>
      <c r="G48" s="17"/>
      <c r="H48" s="14"/>
      <c r="I48" s="11"/>
      <c r="J48" s="12"/>
      <c r="K48" s="12"/>
      <c r="L48" s="12"/>
      <c r="M48" s="12"/>
      <c r="N48" s="12"/>
      <c r="O48" s="12"/>
    </row>
    <row r="49" spans="1:15">
      <c r="A49" s="15"/>
      <c r="B49" s="16" t="s">
        <v>60</v>
      </c>
      <c r="C49" s="15" t="s">
        <v>48</v>
      </c>
      <c r="D49" s="9"/>
      <c r="E49" s="9"/>
      <c r="F49" s="9"/>
      <c r="G49" s="17"/>
      <c r="H49" s="14"/>
      <c r="I49" s="11"/>
      <c r="J49" s="12"/>
      <c r="K49" s="12"/>
      <c r="L49" s="12"/>
      <c r="M49" s="12"/>
      <c r="N49" s="12"/>
      <c r="O49" s="12"/>
    </row>
    <row r="50" spans="1:15">
      <c r="A50" s="15"/>
      <c r="B50" s="16" t="s">
        <v>61</v>
      </c>
      <c r="C50" s="15" t="s">
        <v>48</v>
      </c>
      <c r="D50" s="9"/>
      <c r="E50" s="9"/>
      <c r="F50" s="9"/>
      <c r="G50" s="17"/>
      <c r="H50" s="14"/>
      <c r="I50" s="11"/>
      <c r="J50" s="12"/>
      <c r="K50" s="12"/>
      <c r="L50" s="12"/>
      <c r="M50" s="12"/>
      <c r="N50" s="12"/>
      <c r="O50" s="12"/>
    </row>
    <row r="51" spans="1:15">
      <c r="A51" s="15"/>
      <c r="B51" s="16" t="s">
        <v>62</v>
      </c>
      <c r="C51" s="15" t="s">
        <v>48</v>
      </c>
      <c r="D51" s="9"/>
      <c r="E51" s="9"/>
      <c r="F51" s="9"/>
      <c r="G51" s="17"/>
      <c r="H51" s="14"/>
      <c r="I51" s="11"/>
      <c r="J51" s="12"/>
      <c r="K51" s="12"/>
      <c r="L51" s="12"/>
      <c r="M51" s="12"/>
      <c r="N51" s="12"/>
      <c r="O51" s="12"/>
    </row>
    <row r="52" spans="1:15" ht="28.5">
      <c r="A52" s="5" t="s">
        <v>63</v>
      </c>
      <c r="B52" s="13" t="s">
        <v>64</v>
      </c>
      <c r="C52" s="5" t="s">
        <v>16</v>
      </c>
      <c r="D52" s="9"/>
      <c r="E52" s="9"/>
      <c r="F52" s="9"/>
      <c r="G52" s="14"/>
      <c r="H52" s="14"/>
      <c r="I52" s="11"/>
      <c r="J52" s="12"/>
      <c r="K52" s="12"/>
      <c r="L52" s="12"/>
      <c r="M52" s="12"/>
      <c r="N52" s="12"/>
      <c r="O52" s="12">
        <v>0</v>
      </c>
    </row>
    <row r="53" spans="1:15">
      <c r="A53" s="5" t="s">
        <v>65</v>
      </c>
      <c r="B53" s="13" t="s">
        <v>66</v>
      </c>
      <c r="C53" s="5" t="s">
        <v>16</v>
      </c>
      <c r="D53" s="9"/>
      <c r="E53" s="9"/>
      <c r="F53" s="9"/>
      <c r="G53" s="14"/>
      <c r="H53" s="14"/>
      <c r="I53" s="11"/>
      <c r="J53" s="12"/>
      <c r="K53" s="12"/>
      <c r="L53" s="12"/>
      <c r="M53" s="12"/>
      <c r="N53" s="12"/>
      <c r="O53" s="12"/>
    </row>
    <row r="54" spans="1:15" ht="28.5">
      <c r="A54" s="5" t="s">
        <v>67</v>
      </c>
      <c r="B54" s="13" t="s">
        <v>68</v>
      </c>
      <c r="C54" s="5" t="s">
        <v>16</v>
      </c>
      <c r="D54" s="9"/>
      <c r="E54" s="9"/>
      <c r="F54" s="9">
        <f>F10+F37</f>
        <v>27243288.888888888</v>
      </c>
      <c r="G54" s="14"/>
      <c r="H54" s="14"/>
      <c r="I54" s="11">
        <v>26665100</v>
      </c>
      <c r="J54" s="12"/>
      <c r="K54" s="12"/>
      <c r="L54" s="12">
        <v>28226200</v>
      </c>
      <c r="M54" s="12"/>
      <c r="N54" s="12"/>
      <c r="O54" s="12">
        <v>26838400</v>
      </c>
    </row>
    <row r="55" spans="1:15">
      <c r="A55" s="5" t="s">
        <v>69</v>
      </c>
      <c r="B55" s="13" t="s">
        <v>70</v>
      </c>
      <c r="C55" s="5" t="s">
        <v>18</v>
      </c>
      <c r="D55" s="9"/>
      <c r="E55" s="9"/>
      <c r="F55" s="9">
        <f>(I55+L55+O55)/3</f>
        <v>4389</v>
      </c>
      <c r="G55" s="14"/>
      <c r="H55" s="14"/>
      <c r="I55" s="11">
        <v>4547</v>
      </c>
      <c r="J55" s="12"/>
      <c r="K55" s="12"/>
      <c r="L55" s="12">
        <v>4967</v>
      </c>
      <c r="M55" s="12"/>
      <c r="N55" s="12"/>
      <c r="O55" s="12">
        <v>3653</v>
      </c>
    </row>
    <row r="56" spans="1:15">
      <c r="A56" s="5" t="s">
        <v>71</v>
      </c>
      <c r="B56" s="13" t="s">
        <v>72</v>
      </c>
      <c r="C56" s="5" t="s">
        <v>73</v>
      </c>
      <c r="D56" s="9"/>
      <c r="E56" s="9"/>
      <c r="F56" s="9">
        <f>F54/F55</f>
        <v>6207.1745019113441</v>
      </c>
      <c r="G56" s="14"/>
      <c r="H56" s="14"/>
      <c r="I56" s="11">
        <v>5864.328128436332</v>
      </c>
      <c r="J56" s="12"/>
      <c r="K56" s="12"/>
      <c r="L56" s="12">
        <v>5682.74612442118</v>
      </c>
      <c r="M56" s="12"/>
      <c r="N56" s="12"/>
      <c r="O56" s="12">
        <v>7346.9477142075011</v>
      </c>
    </row>
    <row r="57" spans="1:15">
      <c r="A57" s="5" t="s">
        <v>74</v>
      </c>
      <c r="B57" s="13" t="s">
        <v>75</v>
      </c>
      <c r="C57" s="5" t="s">
        <v>73</v>
      </c>
      <c r="D57" s="9"/>
      <c r="E57" s="9"/>
      <c r="F57" s="9">
        <f>(I57+L57+O57)/3</f>
        <v>7380</v>
      </c>
      <c r="G57" s="14"/>
      <c r="I57" s="14">
        <v>7467</v>
      </c>
      <c r="J57" s="11">
        <v>0</v>
      </c>
      <c r="K57" s="12"/>
      <c r="L57" s="12">
        <v>7300</v>
      </c>
      <c r="M57" s="12">
        <v>0</v>
      </c>
      <c r="N57" s="12"/>
      <c r="O57" s="12">
        <v>7373</v>
      </c>
    </row>
    <row r="58" spans="1:15">
      <c r="A58" s="15">
        <v>1</v>
      </c>
      <c r="B58" s="16" t="s">
        <v>76</v>
      </c>
      <c r="C58" s="15" t="s">
        <v>73</v>
      </c>
      <c r="D58" s="9"/>
      <c r="E58" s="9"/>
      <c r="F58" s="9">
        <f>F57</f>
        <v>7380</v>
      </c>
      <c r="G58" s="14"/>
      <c r="H58" s="14"/>
      <c r="I58" s="11"/>
      <c r="J58" s="12"/>
      <c r="K58" s="12"/>
      <c r="L58" s="12"/>
      <c r="M58" s="12"/>
      <c r="N58" s="12"/>
      <c r="O58" s="12">
        <v>0</v>
      </c>
    </row>
    <row r="59" spans="1:15">
      <c r="A59" s="15">
        <v>2</v>
      </c>
      <c r="B59" s="16" t="s">
        <v>77</v>
      </c>
      <c r="C59" s="15" t="s">
        <v>73</v>
      </c>
      <c r="D59" s="9"/>
      <c r="E59" s="9"/>
      <c r="F59" s="9"/>
      <c r="G59" s="14"/>
      <c r="H59" s="14"/>
      <c r="I59" s="11"/>
      <c r="J59" s="12"/>
      <c r="K59" s="12"/>
      <c r="L59" s="12"/>
      <c r="M59" s="12"/>
      <c r="N59" s="12"/>
      <c r="O59" s="12"/>
    </row>
    <row r="60" spans="1:15">
      <c r="A60" s="5" t="s">
        <v>78</v>
      </c>
      <c r="B60" s="13" t="s">
        <v>79</v>
      </c>
      <c r="C60" s="5" t="s">
        <v>16</v>
      </c>
      <c r="D60" s="9"/>
      <c r="E60" s="9"/>
      <c r="F60" s="9">
        <f>F57*F55</f>
        <v>32390820</v>
      </c>
      <c r="G60" s="14"/>
      <c r="H60" s="14"/>
      <c r="I60" s="11">
        <v>33952449</v>
      </c>
      <c r="J60" s="12"/>
      <c r="K60" s="12"/>
      <c r="L60" s="12">
        <v>36259100</v>
      </c>
      <c r="M60" s="12"/>
      <c r="N60" s="12"/>
      <c r="O60" s="12">
        <v>26933569</v>
      </c>
    </row>
    <row r="61" spans="1:15">
      <c r="A61" s="5" t="s">
        <v>80</v>
      </c>
      <c r="B61" s="13" t="s">
        <v>81</v>
      </c>
      <c r="C61" s="5" t="s">
        <v>16</v>
      </c>
      <c r="D61" s="9"/>
      <c r="E61" s="9"/>
      <c r="F61" s="9">
        <f>F60-F54</f>
        <v>5147531.1111111119</v>
      </c>
      <c r="G61" s="14"/>
      <c r="H61" s="14"/>
      <c r="I61" s="11">
        <v>7287349</v>
      </c>
      <c r="J61" s="12"/>
      <c r="K61" s="12"/>
      <c r="L61" s="12">
        <v>8032900</v>
      </c>
      <c r="M61" s="12"/>
      <c r="N61" s="12"/>
      <c r="O61" s="12">
        <v>95169</v>
      </c>
    </row>
    <row r="62" spans="1:15">
      <c r="A62" s="15">
        <v>1</v>
      </c>
      <c r="B62" s="16" t="s">
        <v>82</v>
      </c>
      <c r="C62" s="15" t="s">
        <v>83</v>
      </c>
      <c r="D62" s="9"/>
      <c r="E62" s="9"/>
      <c r="F62" s="21">
        <f>F61/F54</f>
        <v>0.18894675793753082</v>
      </c>
      <c r="G62" s="14"/>
      <c r="H62" s="14"/>
      <c r="I62" s="21">
        <f>I61/I54</f>
        <v>0.27329164338404882</v>
      </c>
      <c r="J62" s="22"/>
      <c r="K62" s="22"/>
      <c r="L62" s="21">
        <f>L61/L54</f>
        <v>0.28459020342802077</v>
      </c>
      <c r="M62" s="22"/>
      <c r="N62" s="22"/>
      <c r="O62" s="23">
        <f>O61/O54</f>
        <v>3.5460012519375225E-3</v>
      </c>
    </row>
    <row r="63" spans="1:15">
      <c r="A63" s="15">
        <v>2</v>
      </c>
      <c r="B63" s="16" t="s">
        <v>84</v>
      </c>
      <c r="C63" s="15" t="s">
        <v>83</v>
      </c>
      <c r="D63" s="9"/>
      <c r="E63" s="9"/>
      <c r="F63" s="21">
        <f>F61/F60</f>
        <v>0.15891944418545476</v>
      </c>
      <c r="G63" s="14"/>
      <c r="H63" s="14"/>
      <c r="I63" s="21">
        <f>I61/I60</f>
        <v>0.21463397235351123</v>
      </c>
      <c r="J63" s="22"/>
      <c r="K63" s="22"/>
      <c r="L63" s="21">
        <f>L61/L60</f>
        <v>0.22154162679161921</v>
      </c>
      <c r="M63" s="22"/>
      <c r="N63" s="22"/>
      <c r="O63" s="23">
        <f>O61/O60</f>
        <v>3.5334715573713976E-3</v>
      </c>
    </row>
    <row r="64" spans="1:15">
      <c r="A64" s="74" t="s">
        <v>85</v>
      </c>
      <c r="B64" s="74"/>
      <c r="C64" s="74"/>
      <c r="D64" s="74"/>
      <c r="E64" s="74"/>
      <c r="F64" s="74"/>
      <c r="G64" s="74"/>
      <c r="H64" s="74"/>
      <c r="I64" s="74"/>
    </row>
    <row r="65" spans="1:15">
      <c r="A65" s="61" t="s">
        <v>86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>
      <c r="A66" s="61" t="s">
        <v>87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>
      <c r="A67" s="61" t="s">
        <v>88</v>
      </c>
      <c r="B67" s="61"/>
      <c r="C67" s="61"/>
      <c r="D67" s="61"/>
      <c r="E67" s="61"/>
      <c r="F67" s="61"/>
      <c r="G67" s="61"/>
      <c r="H67" s="61"/>
      <c r="I67" s="61"/>
    </row>
  </sheetData>
  <mergeCells count="13">
    <mergeCell ref="A64:I64"/>
    <mergeCell ref="A65:O65"/>
    <mergeCell ref="A66:O66"/>
    <mergeCell ref="A67:I67"/>
    <mergeCell ref="A2:O2"/>
    <mergeCell ref="A3:I3"/>
    <mergeCell ref="A4:I4"/>
    <mergeCell ref="A5:I5"/>
    <mergeCell ref="A6:I6"/>
    <mergeCell ref="D7:F7"/>
    <mergeCell ref="G7:I7"/>
    <mergeCell ref="J7:L7"/>
    <mergeCell ref="M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toan tinh</vt:lpstr>
      <vt:lpstr>DAKRONG</vt:lpstr>
      <vt:lpstr>HAILANG</vt:lpstr>
      <vt:lpstr>DONGHA</vt:lpstr>
      <vt:lpstr>'toan tinh'!Print_Titles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2019-11-22T08:57:48Z</cp:lastPrinted>
  <dcterms:created xsi:type="dcterms:W3CDTF">2019-11-20T21:38:10Z</dcterms:created>
  <dcterms:modified xsi:type="dcterms:W3CDTF">2019-11-22T09:59:47Z</dcterms:modified>
</cp:coreProperties>
</file>